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360" windowWidth="20715" windowHeight="9720" activeTab="0"/>
  </bookViews>
  <sheets>
    <sheet name="Loan Calculator" sheetId="1" r:id="rId1"/>
  </sheets>
  <externalReferences>
    <externalReference r:id="rId4"/>
    <externalReference r:id="rId5"/>
  </externalReferences>
  <definedNames>
    <definedName name="_Example" hidden="1">'[1]Variables'!$B$1</definedName>
    <definedName name="_Look" hidden="1">'[1]Variables'!$B$4</definedName>
    <definedName name="_Order1" hidden="1">0</definedName>
    <definedName name="_Series" hidden="1">'[1]Variables'!$B$3</definedName>
    <definedName name="_Shading" hidden="1">'[1]Variables'!$B$2</definedName>
    <definedName name="Beg_Bal" localSheetId="0">'Loan Calculator'!$O$8:$O$367</definedName>
    <definedName name="Beg_Bal">#REF!</definedName>
    <definedName name="Beg_BalHN">'[2]Loan Calculator'!$C$18:$C$377</definedName>
    <definedName name="Breakeven_point">#REF!</definedName>
    <definedName name="Company_name">#REF!</definedName>
    <definedName name="Data">'Loan Calculator'!$M$8:$U$367</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End_Bal">'Loan Calculator'!$U$8:$U$367</definedName>
    <definedName name="Extra_Pay" localSheetId="0">'Loan Calculator'!$Q$8:$Q$367</definedName>
    <definedName name="Extra_Pay">#REF!</definedName>
    <definedName name="Fixed_costs">#REF!</definedName>
    <definedName name="Full_Print">'Loan Calculator'!$A$11:$I$390</definedName>
    <definedName name="Gross_margin">#REF!</definedName>
    <definedName name="Header_Row">ROW('Loan Calculator'!$7:$7)</definedName>
    <definedName name="Int" localSheetId="0">'Loan Calculator'!$T$8:$T$367</definedName>
    <definedName name="Int">#REF!</definedName>
    <definedName name="Interest_Rate">'Loan Calculator'!$H$17</definedName>
    <definedName name="IntroPrintArea" hidden="1">#REF!</definedName>
    <definedName name="Last_Row" localSheetId="0">IF('Loan Calculator'!Values_Entered,Header_Row+'Loan Calculator'!Number_of_Payments,Header_Row)</definedName>
    <definedName name="Last_Row">IF(Values_Entered,Header_Row+Number_of_Payments,Header_Row)</definedName>
    <definedName name="Loan_Amount">'Loan Calculator'!$H$15</definedName>
    <definedName name="Loan_Start">'Loan Calculator'!$H$21</definedName>
    <definedName name="Loan_Years">'Loan Calculator'!$H$19</definedName>
    <definedName name="Look1Area">#REF!</definedName>
    <definedName name="Look2Area">#REF!</definedName>
    <definedName name="Look3Area">#REF!</definedName>
    <definedName name="Look4Area">#REF!</definedName>
    <definedName name="Look5Area">#REF!</definedName>
    <definedName name="Net_profit">#REF!</definedName>
    <definedName name="Number_of_Payments" localSheetId="0">MATCH(0.01,End_Bal,-1)+1</definedName>
    <definedName name="Number_of_Payments">MATCH(0.01,End_Bal,-1)+1</definedName>
    <definedName name="Pay_Date">'Loan Calculator'!$N$8:$N$367</definedName>
    <definedName name="Pay_Num" localSheetId="0">'Loan Calculator'!$M$8:$M$367</definedName>
    <definedName name="Pay_Num">#REF!</definedName>
    <definedName name="Payment_Date">DATE(YEAR(Loan_Start),MONTH(Loan_Start)+Payment_Number,DAY(Loan_Start))</definedName>
    <definedName name="Princ" localSheetId="0">'Loan Calculator'!$S$8:$S$367</definedName>
    <definedName name="Princ">#REF!</definedName>
    <definedName name="Print_Area_Reset">OFFSET(Full_Print,0,0,'Loan Calculator'!Last_Row)</definedName>
    <definedName name="Sales_price_unit">#REF!</definedName>
    <definedName name="Sales_volume_units">#REF!</definedName>
    <definedName name="Sched_Pay" localSheetId="0">'Loan Calculator'!$P$8:$P$367</definedName>
    <definedName name="Sched_Pay">#REF!</definedName>
    <definedName name="Scheduled_Extra_Payments" localSheetId="0">'Loan Calculator'!$H$23</definedName>
    <definedName name="Scheduled_Extra_Payments">#REF!</definedName>
    <definedName name="Scheduled_Interest_Rate">'Loan Calculator'!$H$17</definedName>
    <definedName name="Scheduled_Monthly_Payment" localSheetId="0">'Loan Calculator'!$H$35</definedName>
    <definedName name="Scheduled_Monthly_Payment">#REF!</definedName>
    <definedName name="TemplatePrintArea">#REF!</definedName>
    <definedName name="Total_fixed">#REF!</definedName>
    <definedName name="Total_Interest">'Loan Calculator'!$H$43</definedName>
    <definedName name="Total_Pay" localSheetId="0">'Loan Calculator'!$R$8:$R$367</definedName>
    <definedName name="Total_Pay">#REF!</definedName>
    <definedName name="Total_Payment">Scheduled_Payment+Extra_Payment</definedName>
    <definedName name="Total_Sales">#REF!</definedName>
    <definedName name="Total_variable">#REF!</definedName>
    <definedName name="Unit_contrib_margin">#REF!</definedName>
    <definedName name="Values_Entered" localSheetId="0">IF(Loan_Amount*Interest_Rate*Loan_Years*Loan_Start&gt;0,1,0)</definedName>
    <definedName name="Values_Entered">IF(Loan_Amount*Interest_Rate*Loan_Years*Loan_Start&gt;0,1,0)</definedName>
    <definedName name="Variable_cost_unit">#REF!</definedName>
    <definedName name="Variable_costs_unit">#REF!</definedName>
    <definedName name="Variable_Unit_Cost">#REF!</definedName>
  </definedNames>
  <calcPr fullCalcOnLoad="1"/>
</workbook>
</file>

<file path=xl/sharedStrings.xml><?xml version="1.0" encoding="utf-8"?>
<sst xmlns="http://schemas.openxmlformats.org/spreadsheetml/2006/main" count="30" uniqueCount="30">
  <si>
    <t>Name:</t>
  </si>
  <si>
    <t>Date:</t>
  </si>
  <si>
    <t>Client Ref:</t>
  </si>
  <si>
    <t>Clerk:</t>
  </si>
  <si>
    <t>Period:</t>
  </si>
  <si>
    <t>You can use this loan calculator to work out what your monthly repayments might be for various loan amounts, repayment periods and annual percentage rates (APRs). This could help decide whether you can afford the repayments, and help you compare different</t>
  </si>
  <si>
    <t>No.</t>
  </si>
  <si>
    <t>Payment Date</t>
  </si>
  <si>
    <t>Start Balance</t>
  </si>
  <si>
    <t>Scheduled Payment</t>
  </si>
  <si>
    <t>Extra Payment</t>
  </si>
  <si>
    <t>Total Payment</t>
  </si>
  <si>
    <t>Principal</t>
  </si>
  <si>
    <t>Interest</t>
  </si>
  <si>
    <t>Final Balance</t>
  </si>
  <si>
    <t>Enter Details</t>
  </si>
  <si>
    <t>Loan amount</t>
  </si>
  <si>
    <t>Annual interest rate</t>
  </si>
  <si>
    <t>Loan period in years</t>
  </si>
  <si>
    <t>Start date of loan</t>
  </si>
  <si>
    <t>Optional extra payments</t>
  </si>
  <si>
    <t>Instructions</t>
  </si>
  <si>
    <t>Must be between 1 and 30 years.</t>
  </si>
  <si>
    <t>If your extra payments vary, enter them in the table below.</t>
  </si>
  <si>
    <t>Results</t>
  </si>
  <si>
    <t>Scheduled monthly payment</t>
  </si>
  <si>
    <t>Scheduled number of payments</t>
  </si>
  <si>
    <t>Actual number of payments</t>
  </si>
  <si>
    <t>Total of early payments</t>
  </si>
  <si>
    <t>Total interest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</si>
</sst>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0_);[Red]\(0\)"/>
    <numFmt numFmtId="174" formatCode="0_);\(0\)"/>
    <numFmt numFmtId="175" formatCode="&quot;£&quot;#,##0.00"/>
    <numFmt numFmtId="176" formatCode="#,##0_ ;\-#,##0\ "/>
    <numFmt numFmtId="177" formatCode="&quot;£&quot;#,##0"/>
    <numFmt numFmtId="178" formatCode="[$-809]dd\ mmmm\ yyyy"/>
    <numFmt numFmtId="179" formatCode="[$-F800]dddd\,\ mmmm\ dd\,\ yyyy"/>
    <numFmt numFmtId="180" formatCode="&quot;Yes&quot;;&quot;Yes&quot;;&quot;No&quot;"/>
    <numFmt numFmtId="181" formatCode="&quot;True&quot;;&quot;True&quot;;&quot;False&quot;"/>
    <numFmt numFmtId="182" formatCode="&quot;On&quot;;&quot;On&quot;;&quot;Off&quot;"/>
    <numFmt numFmtId="183" formatCode="[$€-2]\ #,##0.00_);[Red]\([$€-2]\ #,##0.00\)"/>
    <numFmt numFmtId="184" formatCode="_-[$£-809]* #,##0.00_-;\-[$£-809]* #,##0.00_-;_-[$£-809]* &quot;-&quot;??_-;_-@_-"/>
    <numFmt numFmtId="185" formatCode="0.000%"/>
    <numFmt numFmtId="186" formatCode="&quot;R$ &quot;#,##0_);\(&quot;R$ &quot;#,##0\)"/>
    <numFmt numFmtId="187" formatCode="&quot;R$ &quot;#,##0_);[Red]\(&quot;R$ &quot;#,##0\)"/>
    <numFmt numFmtId="188" formatCode="&quot;R$ &quot;#,##0.00_);\(&quot;R$ &quot;#,##0.00\)"/>
    <numFmt numFmtId="189" formatCode="&quot;R$ &quot;#,##0.00_);[Red]\(&quot;R$ &quot;#,##0.00\)"/>
    <numFmt numFmtId="190" formatCode="_(&quot;R$ &quot;* #,##0_);_(&quot;R$ &quot;* \(#,##0\);_(&quot;R$ &quot;* &quot;-&quot;_);_(@_)"/>
    <numFmt numFmtId="191" formatCode="_(&quot;R$ &quot;* #,##0.00_);_(&quot;R$ &quot;* \(#,##0.00\);_(&quot;R$ &quot;* &quot;-&quot;??_);_(@_)"/>
    <numFmt numFmtId="192" formatCode="&quot;$&quot;#,##0.00"/>
    <numFmt numFmtId="193" formatCode="mmmm\ d\,\ yyyy"/>
    <numFmt numFmtId="194" formatCode="d\-mmm\-yyyy"/>
    <numFmt numFmtId="195" formatCode="mmm\-yyyy"/>
    <numFmt numFmtId="196" formatCode="0.0%"/>
    <numFmt numFmtId="197" formatCode="[$-409]dddd\,\ mmmm\ dd\,\ yyyy"/>
    <numFmt numFmtId="198" formatCode="d\-mmm\-yy"/>
    <numFmt numFmtId="199" formatCode="dd/mm/yyyy;@"/>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b/>
      <sz val="12"/>
      <name val="Arial"/>
      <family val="2"/>
    </font>
    <font>
      <sz val="10"/>
      <color indexed="23"/>
      <name val="Arial"/>
      <family val="2"/>
    </font>
    <font>
      <b/>
      <sz val="17"/>
      <name val="Arial"/>
      <family val="2"/>
    </font>
    <font>
      <sz val="15"/>
      <name val="Arial"/>
      <family val="2"/>
    </font>
    <font>
      <b/>
      <sz val="16"/>
      <name val="Arial"/>
      <family val="2"/>
    </font>
    <font>
      <b/>
      <sz val="11"/>
      <name val="Arial"/>
      <family val="2"/>
    </font>
    <font>
      <sz val="11"/>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5">
    <xf numFmtId="38" fontId="0" fillId="0" borderId="0" applyFon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0" borderId="0">
      <alignment/>
      <protection/>
    </xf>
    <xf numFmtId="0" fontId="0" fillId="4" borderId="7" applyNumberFormat="0" applyFont="0" applyAlignment="0" applyProtection="0"/>
    <xf numFmtId="0" fontId="14" fillId="16"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75">
    <xf numFmtId="38" fontId="0" fillId="0" borderId="0" xfId="0" applyAlignment="1">
      <alignment/>
    </xf>
    <xf numFmtId="38" fontId="17" fillId="0" borderId="0" xfId="0" applyFont="1" applyFill="1" applyBorder="1" applyAlignment="1" applyProtection="1">
      <alignment/>
      <protection hidden="1"/>
    </xf>
    <xf numFmtId="37" fontId="0" fillId="0" borderId="0" xfId="0" applyNumberFormat="1" applyFont="1" applyFill="1" applyBorder="1" applyAlignment="1" applyProtection="1">
      <alignment/>
      <protection hidden="1"/>
    </xf>
    <xf numFmtId="38" fontId="0" fillId="0" borderId="0" xfId="0" applyFont="1" applyFill="1" applyBorder="1" applyAlignment="1" applyProtection="1">
      <alignment/>
      <protection hidden="1"/>
    </xf>
    <xf numFmtId="0" fontId="0" fillId="0" borderId="0" xfId="57" applyFont="1" applyFill="1" applyBorder="1" applyAlignment="1">
      <alignment horizontal="center"/>
      <protection/>
    </xf>
    <xf numFmtId="0" fontId="0" fillId="0" borderId="0" xfId="57" applyFont="1" applyFill="1" applyBorder="1">
      <alignment/>
      <protection/>
    </xf>
    <xf numFmtId="179" fontId="18" fillId="0" borderId="0" xfId="0" applyNumberFormat="1" applyFont="1" applyFill="1" applyBorder="1" applyAlignment="1" applyProtection="1">
      <alignment horizontal="center"/>
      <protection hidden="1"/>
    </xf>
    <xf numFmtId="38" fontId="0" fillId="0" borderId="0" xfId="0" applyFont="1" applyAlignment="1">
      <alignment/>
    </xf>
    <xf numFmtId="0" fontId="0" fillId="0" borderId="0" xfId="57" applyFont="1" applyFill="1" applyBorder="1" applyAlignment="1">
      <alignment wrapText="1"/>
      <protection/>
    </xf>
    <xf numFmtId="0" fontId="19" fillId="0" borderId="0" xfId="57" applyFont="1" applyFill="1" applyBorder="1" applyAlignment="1">
      <alignment horizontal="center"/>
      <protection/>
    </xf>
    <xf numFmtId="14" fontId="19" fillId="0" borderId="0" xfId="57" applyNumberFormat="1" applyFont="1" applyFill="1" applyBorder="1" applyAlignment="1">
      <alignment horizontal="right"/>
      <protection/>
    </xf>
    <xf numFmtId="184" fontId="19" fillId="0" borderId="0" xfId="44" applyNumberFormat="1" applyFont="1" applyFill="1" applyBorder="1" applyAlignment="1">
      <alignment horizontal="right"/>
    </xf>
    <xf numFmtId="170" fontId="19" fillId="0" borderId="0" xfId="44" applyFont="1" applyFill="1" applyBorder="1" applyAlignment="1">
      <alignment horizontal="right"/>
    </xf>
    <xf numFmtId="39" fontId="19" fillId="0" borderId="0" xfId="44" applyNumberFormat="1" applyFont="1" applyFill="1" applyBorder="1" applyAlignment="1">
      <alignment horizontal="right"/>
    </xf>
    <xf numFmtId="171" fontId="19" fillId="0" borderId="0" xfId="44" applyNumberFormat="1" applyFont="1" applyFill="1" applyBorder="1" applyAlignment="1">
      <alignment horizontal="right"/>
    </xf>
    <xf numFmtId="38" fontId="18" fillId="0" borderId="0" xfId="0" applyFont="1" applyFill="1" applyBorder="1" applyAlignment="1">
      <alignment wrapText="1"/>
    </xf>
    <xf numFmtId="0" fontId="0" fillId="7" borderId="10" xfId="57" applyFont="1" applyFill="1" applyBorder="1" applyAlignment="1">
      <alignment horizontal="left"/>
      <protection/>
    </xf>
    <xf numFmtId="0" fontId="0" fillId="7" borderId="11" xfId="57" applyFont="1" applyFill="1" applyBorder="1" applyAlignment="1">
      <alignment horizontal="left"/>
      <protection/>
    </xf>
    <xf numFmtId="0" fontId="0" fillId="7" borderId="11" xfId="57" applyFont="1" applyFill="1" applyBorder="1">
      <alignment/>
      <protection/>
    </xf>
    <xf numFmtId="0" fontId="0" fillId="7" borderId="12" xfId="57" applyFont="1" applyFill="1" applyBorder="1">
      <alignment/>
      <protection/>
    </xf>
    <xf numFmtId="0" fontId="0" fillId="7" borderId="13" xfId="57" applyFont="1" applyFill="1" applyBorder="1" applyAlignment="1">
      <alignment horizontal="left"/>
      <protection/>
    </xf>
    <xf numFmtId="0" fontId="17" fillId="7" borderId="0" xfId="57" applyFont="1" applyFill="1" applyBorder="1" applyAlignment="1">
      <alignment horizontal="center"/>
      <protection/>
    </xf>
    <xf numFmtId="0" fontId="0" fillId="7" borderId="14" xfId="57" applyFont="1" applyFill="1" applyBorder="1">
      <alignment/>
      <protection/>
    </xf>
    <xf numFmtId="0" fontId="0" fillId="7" borderId="0" xfId="57" applyFont="1" applyFill="1" applyBorder="1" applyAlignment="1">
      <alignment horizontal="left"/>
      <protection/>
    </xf>
    <xf numFmtId="0" fontId="0" fillId="7" borderId="0" xfId="57" applyFont="1" applyFill="1" applyBorder="1">
      <alignment/>
      <protection/>
    </xf>
    <xf numFmtId="0" fontId="0" fillId="7" borderId="13" xfId="57" applyFont="1" applyFill="1" applyBorder="1" applyAlignment="1">
      <alignment horizontal="center"/>
      <protection/>
    </xf>
    <xf numFmtId="38" fontId="0" fillId="7" borderId="14" xfId="0" applyFill="1" applyBorder="1" applyAlignment="1">
      <alignment/>
    </xf>
    <xf numFmtId="0" fontId="0" fillId="7" borderId="15" xfId="57" applyFont="1" applyFill="1" applyBorder="1" applyAlignment="1">
      <alignment horizontal="left"/>
      <protection/>
    </xf>
    <xf numFmtId="0" fontId="0" fillId="7" borderId="16" xfId="57" applyFont="1" applyFill="1" applyBorder="1" applyAlignment="1">
      <alignment horizontal="left"/>
      <protection/>
    </xf>
    <xf numFmtId="0" fontId="0" fillId="7" borderId="16" xfId="57" applyFont="1" applyFill="1" applyBorder="1" applyAlignment="1">
      <alignment horizontal="center"/>
      <protection/>
    </xf>
    <xf numFmtId="14" fontId="0" fillId="7" borderId="16" xfId="57" applyNumberFormat="1" applyFont="1" applyFill="1" applyBorder="1" applyAlignment="1">
      <alignment horizontal="left"/>
      <protection/>
    </xf>
    <xf numFmtId="0" fontId="0" fillId="7" borderId="16" xfId="57" applyNumberFormat="1" applyFont="1" applyFill="1" applyBorder="1" applyAlignment="1">
      <alignment horizontal="left"/>
      <protection/>
    </xf>
    <xf numFmtId="38" fontId="0" fillId="7" borderId="17" xfId="0" applyFont="1" applyFill="1" applyBorder="1" applyAlignment="1">
      <alignment/>
    </xf>
    <xf numFmtId="0" fontId="0" fillId="0" borderId="0" xfId="57" applyFont="1" applyFill="1" applyBorder="1" applyAlignment="1">
      <alignment horizontal="left"/>
      <protection/>
    </xf>
    <xf numFmtId="14" fontId="0" fillId="0" borderId="0" xfId="57" applyNumberFormat="1" applyFont="1" applyFill="1" applyBorder="1" applyAlignment="1">
      <alignment horizontal="left"/>
      <protection/>
    </xf>
    <xf numFmtId="0" fontId="0" fillId="0" borderId="0" xfId="57" applyNumberFormat="1" applyFont="1" applyFill="1" applyBorder="1" applyAlignment="1">
      <alignment horizontal="left"/>
      <protection/>
    </xf>
    <xf numFmtId="38" fontId="0" fillId="0" borderId="0" xfId="0" applyFont="1" applyBorder="1" applyAlignment="1">
      <alignment/>
    </xf>
    <xf numFmtId="0" fontId="23" fillId="0" borderId="0" xfId="57" applyFont="1" applyFill="1" applyBorder="1" applyAlignment="1">
      <alignment horizontal="left"/>
      <protection/>
    </xf>
    <xf numFmtId="0" fontId="24" fillId="0" borderId="0" xfId="57" applyFont="1" applyFill="1" applyBorder="1" applyAlignment="1">
      <alignment horizontal="left"/>
      <protection/>
    </xf>
    <xf numFmtId="0" fontId="24" fillId="0" borderId="0" xfId="57" applyFont="1" applyFill="1" applyBorder="1" applyAlignment="1">
      <alignment horizontal="center"/>
      <protection/>
    </xf>
    <xf numFmtId="0" fontId="0" fillId="7" borderId="11" xfId="57" applyFont="1" applyFill="1" applyBorder="1" applyAlignment="1">
      <alignment horizontal="center"/>
      <protection/>
    </xf>
    <xf numFmtId="0" fontId="0" fillId="7" borderId="11" xfId="57" applyNumberFormat="1" applyFont="1" applyFill="1" applyBorder="1" applyAlignment="1">
      <alignment horizontal="left"/>
      <protection/>
    </xf>
    <xf numFmtId="38" fontId="0" fillId="7" borderId="12" xfId="0" applyFont="1" applyFill="1" applyBorder="1" applyAlignment="1">
      <alignment/>
    </xf>
    <xf numFmtId="38" fontId="0" fillId="7" borderId="17" xfId="0" applyFill="1" applyBorder="1" applyAlignment="1">
      <alignment/>
    </xf>
    <xf numFmtId="0" fontId="0" fillId="0" borderId="0" xfId="57" applyNumberFormat="1" applyFont="1" applyFill="1" applyBorder="1" applyAlignment="1">
      <alignment wrapText="1"/>
      <protection/>
    </xf>
    <xf numFmtId="0" fontId="0" fillId="0" borderId="0" xfId="57" applyNumberFormat="1" applyFont="1" applyFill="1" applyBorder="1" applyAlignment="1">
      <alignment horizontal="center"/>
      <protection/>
    </xf>
    <xf numFmtId="0" fontId="17" fillId="0" borderId="0" xfId="57" applyFont="1" applyFill="1" applyBorder="1" applyAlignment="1" applyProtection="1">
      <alignment horizontal="center" vertical="center" wrapText="1"/>
      <protection/>
    </xf>
    <xf numFmtId="38" fontId="0" fillId="0" borderId="0" xfId="0" applyAlignment="1">
      <alignment horizontal="center" vertical="center" wrapText="1"/>
    </xf>
    <xf numFmtId="0" fontId="21" fillId="7" borderId="0" xfId="57" applyFont="1" applyFill="1" applyBorder="1" applyAlignment="1">
      <alignment horizontal="left" vertical="center" wrapText="1"/>
      <protection/>
    </xf>
    <xf numFmtId="38" fontId="21" fillId="0" borderId="0" xfId="0" applyFont="1" applyAlignment="1">
      <alignment horizontal="left" vertical="center" wrapText="1"/>
    </xf>
    <xf numFmtId="38" fontId="21" fillId="0" borderId="14" xfId="0" applyFont="1" applyBorder="1" applyAlignment="1">
      <alignment horizontal="left" vertical="center" wrapText="1"/>
    </xf>
    <xf numFmtId="0" fontId="20" fillId="7" borderId="0" xfId="57" applyFont="1" applyFill="1" applyBorder="1" applyAlignment="1">
      <alignment horizontal="left" vertical="center" wrapText="1"/>
      <protection/>
    </xf>
    <xf numFmtId="38" fontId="18" fillId="0" borderId="0" xfId="0" applyFont="1" applyFill="1" applyBorder="1" applyAlignment="1">
      <alignment horizontal="center" vertical="center" wrapText="1"/>
    </xf>
    <xf numFmtId="0" fontId="17" fillId="7" borderId="11" xfId="57" applyFont="1" applyFill="1" applyBorder="1" applyAlignment="1">
      <alignment horizontal="center"/>
      <protection/>
    </xf>
    <xf numFmtId="184" fontId="22" fillId="18" borderId="10" xfId="57" applyNumberFormat="1" applyFont="1" applyFill="1" applyBorder="1" applyAlignment="1" applyProtection="1">
      <alignment horizontal="center" vertical="center" wrapText="1"/>
      <protection locked="0"/>
    </xf>
    <xf numFmtId="38" fontId="17" fillId="18" borderId="11" xfId="0" applyFont="1" applyFill="1" applyBorder="1" applyAlignment="1" applyProtection="1">
      <alignment horizontal="center" vertical="center" wrapText="1"/>
      <protection locked="0"/>
    </xf>
    <xf numFmtId="38" fontId="17" fillId="18" borderId="12" xfId="0" applyFont="1" applyFill="1" applyBorder="1" applyAlignment="1" applyProtection="1">
      <alignment horizontal="center" vertical="center" wrapText="1"/>
      <protection locked="0"/>
    </xf>
    <xf numFmtId="38" fontId="17" fillId="18" borderId="15" xfId="0" applyFont="1" applyFill="1" applyBorder="1" applyAlignment="1" applyProtection="1">
      <alignment horizontal="center" vertical="center" wrapText="1"/>
      <protection locked="0"/>
    </xf>
    <xf numFmtId="38" fontId="17" fillId="18" borderId="16" xfId="0" applyFont="1" applyFill="1" applyBorder="1" applyAlignment="1" applyProtection="1">
      <alignment horizontal="center" vertical="center" wrapText="1"/>
      <protection locked="0"/>
    </xf>
    <xf numFmtId="38" fontId="17" fillId="18" borderId="17" xfId="0" applyFont="1" applyFill="1" applyBorder="1" applyAlignment="1" applyProtection="1">
      <alignment horizontal="center" vertical="center" wrapText="1"/>
      <protection locked="0"/>
    </xf>
    <xf numFmtId="185" fontId="22" fillId="18" borderId="10" xfId="57" applyNumberFormat="1" applyFont="1" applyFill="1" applyBorder="1" applyAlignment="1" applyProtection="1">
      <alignment horizontal="center" vertical="center" wrapText="1"/>
      <protection locked="0"/>
    </xf>
    <xf numFmtId="0" fontId="22" fillId="18" borderId="10" xfId="57" applyFont="1" applyFill="1" applyBorder="1" applyAlignment="1" applyProtection="1">
      <alignment horizontal="center" vertical="center" wrapText="1"/>
      <protection locked="0"/>
    </xf>
    <xf numFmtId="14" fontId="22" fillId="18" borderId="10" xfId="57" applyNumberFormat="1" applyFont="1" applyFill="1" applyBorder="1" applyAlignment="1" applyProtection="1">
      <alignment horizontal="center" vertical="center" wrapText="1"/>
      <protection locked="0"/>
    </xf>
    <xf numFmtId="184" fontId="22" fillId="19" borderId="10" xfId="44" applyNumberFormat="1" applyFont="1" applyFill="1" applyBorder="1" applyAlignment="1">
      <alignment horizontal="center" vertical="center" wrapText="1"/>
    </xf>
    <xf numFmtId="38" fontId="17" fillId="19" borderId="11" xfId="0" applyFont="1" applyFill="1" applyBorder="1" applyAlignment="1">
      <alignment horizontal="center" vertical="center" wrapText="1"/>
    </xf>
    <xf numFmtId="38" fontId="17" fillId="19" borderId="12" xfId="0" applyFont="1" applyFill="1" applyBorder="1" applyAlignment="1">
      <alignment horizontal="center" vertical="center" wrapText="1"/>
    </xf>
    <xf numFmtId="38" fontId="17" fillId="19" borderId="15" xfId="0" applyFont="1" applyFill="1" applyBorder="1" applyAlignment="1">
      <alignment horizontal="center" vertical="center" wrapText="1"/>
    </xf>
    <xf numFmtId="38" fontId="17" fillId="19" borderId="16" xfId="0" applyFont="1" applyFill="1" applyBorder="1" applyAlignment="1">
      <alignment horizontal="center" vertical="center" wrapText="1"/>
    </xf>
    <xf numFmtId="38" fontId="17" fillId="19" borderId="17" xfId="0" applyFont="1" applyFill="1" applyBorder="1" applyAlignment="1">
      <alignment horizontal="center" vertical="center" wrapText="1"/>
    </xf>
    <xf numFmtId="0" fontId="22" fillId="19" borderId="10" xfId="57" applyNumberFormat="1" applyFont="1" applyFill="1" applyBorder="1" applyAlignment="1">
      <alignment horizontal="center" vertical="center" wrapText="1"/>
      <protection/>
    </xf>
    <xf numFmtId="49" fontId="18" fillId="0" borderId="18" xfId="0" applyNumberFormat="1" applyFont="1" applyFill="1" applyBorder="1" applyAlignment="1" applyProtection="1">
      <alignment horizontal="center"/>
      <protection hidden="1" locked="0"/>
    </xf>
    <xf numFmtId="38" fontId="18" fillId="0" borderId="18" xfId="0" applyFont="1" applyFill="1" applyBorder="1" applyAlignment="1" applyProtection="1">
      <alignment horizontal="center"/>
      <protection hidden="1" locked="0"/>
    </xf>
    <xf numFmtId="179" fontId="18" fillId="0" borderId="18" xfId="0" applyNumberFormat="1" applyFont="1" applyFill="1" applyBorder="1" applyAlignment="1" applyProtection="1">
      <alignment horizontal="center"/>
      <protection hidden="1" locked="0"/>
    </xf>
    <xf numFmtId="179" fontId="18" fillId="0" borderId="18" xfId="0" applyNumberFormat="1" applyFont="1" applyFill="1" applyBorder="1" applyAlignment="1" applyProtection="1">
      <alignment horizontal="center" wrapText="1"/>
      <protection hidden="1" locked="0"/>
    </xf>
    <xf numFmtId="38" fontId="18" fillId="0" borderId="18" xfId="0" applyFont="1" applyFill="1" applyBorder="1" applyAlignment="1" applyProtection="1">
      <alignment horizontal="center" wrapText="1"/>
      <protection hidden="1"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rmal_010762771" xfId="57"/>
    <cellStyle name="Note" xfId="58"/>
    <cellStyle name="Output" xfId="59"/>
    <cellStyle name="Percent" xfId="60"/>
    <cellStyle name="Text" xfId="61"/>
    <cellStyle name="Title" xfId="62"/>
    <cellStyle name="Total" xfId="63"/>
    <cellStyle name="Warning Text" xfId="64"/>
  </cellStyles>
  <dxfs count="2">
    <dxf>
      <font>
        <color rgb="FFFFFFFF"/>
      </font>
      <fill>
        <patternFill patternType="none">
          <bgColor indexed="65"/>
        </patternFill>
      </fill>
      <border/>
    </dxf>
    <dxf>
      <border>
        <left>
          <color rgb="FF000000"/>
        </left>
        <right>
          <color rgb="FF000000"/>
        </right>
        <top/>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DBF%20Staff\Hariom%20Nimavat\Breakeven%20analysis%20for%20our%20Cli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07627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Breakeven Analysis"/>
      <sheetName val="Breakeven Analysis Meet Demands"/>
      <sheetName val="Cashflow"/>
      <sheetName val="VAT Calculation"/>
      <sheetName val="Weighted Average Gross Profit"/>
      <sheetName val="Personal Asset Statement"/>
      <sheetName val="VAT Calculator"/>
      <sheetName val="Loan Calculator"/>
      <sheetName val="Payroll"/>
      <sheetName val="IHT"/>
      <sheetName val="Corporation Tax"/>
      <sheetName val="CGT"/>
      <sheetName val="Income Tax"/>
      <sheetName val="Rent"/>
      <sheetName val="Builders"/>
      <sheetName val="Taxi Driver"/>
      <sheetName val="Purchase of new busi analysis "/>
      <sheetName val="Variables"/>
    </sheetNames>
    <sheetDataSet>
      <sheetData sheetId="18">
        <row r="1">
          <cell r="B1" t="b">
            <v>0</v>
          </cell>
        </row>
        <row r="2">
          <cell r="B2" t="b">
            <v>0</v>
          </cell>
        </row>
        <row r="3">
          <cell r="B3" t="str">
            <v>OfficeReady 3.0</v>
          </cell>
        </row>
        <row r="4">
          <cell r="B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an Calculator"/>
    </sheetNames>
    <sheetDataSet>
      <sheetData sheetId="0">
        <row r="18">
          <cell r="C18">
            <v>10000</v>
          </cell>
        </row>
        <row r="19">
          <cell r="C19">
            <v>9196.41133989527</v>
          </cell>
        </row>
        <row r="20">
          <cell r="C20">
            <v>8387.532387778185</v>
          </cell>
        </row>
        <row r="21">
          <cell r="C21">
            <v>7573.328315892995</v>
          </cell>
        </row>
        <row r="22">
          <cell r="C22">
            <v>6753.7640672012285</v>
          </cell>
        </row>
        <row r="23">
          <cell r="C23">
            <v>5928.80435387224</v>
          </cell>
        </row>
        <row r="24">
          <cell r="C24">
            <v>5098.413655763837</v>
          </cell>
        </row>
        <row r="25">
          <cell r="C25">
            <v>4262.556218892886</v>
          </cell>
        </row>
        <row r="26">
          <cell r="C26">
            <v>3421.1960538958683</v>
          </cell>
        </row>
        <row r="27">
          <cell r="C27">
            <v>2574.296934479287</v>
          </cell>
        </row>
        <row r="28">
          <cell r="C28">
            <v>1721.8223958598796</v>
          </cell>
        </row>
        <row r="29">
          <cell r="C29">
            <v>863.7357331945614</v>
          </cell>
        </row>
        <row r="30">
          <cell r="C30">
            <v>2.97859514830634E-11</v>
          </cell>
        </row>
        <row r="31">
          <cell r="C31">
            <v>-869.4219934380325</v>
          </cell>
        </row>
        <row r="32">
          <cell r="C32">
            <v>-1744.5676816662285</v>
          </cell>
        </row>
        <row r="33">
          <cell r="C33">
            <v>-2625.4747456752602</v>
          </cell>
        </row>
        <row r="34">
          <cell r="C34">
            <v>-3512.1811145223514</v>
          </cell>
        </row>
        <row r="35">
          <cell r="C35">
            <v>-4404.7249669643525</v>
          </cell>
        </row>
        <row r="36">
          <cell r="C36">
            <v>-5303.144733101597</v>
          </cell>
        </row>
        <row r="37">
          <cell r="C37">
            <v>-6207.479096032578</v>
          </cell>
        </row>
        <row r="38">
          <cell r="C38">
            <v>-7117.766993519522</v>
          </cell>
        </row>
        <row r="39">
          <cell r="C39">
            <v>-8034.0476196649215</v>
          </cell>
        </row>
        <row r="40">
          <cell r="C40">
            <v>-8956.36042659911</v>
          </cell>
        </row>
        <row r="41">
          <cell r="C41">
            <v>-9884.74512617895</v>
          </cell>
        </row>
        <row r="42">
          <cell r="C42">
            <v>-10819.24169169769</v>
          </cell>
        </row>
        <row r="43">
          <cell r="C43">
            <v>-11759.890359606097</v>
          </cell>
        </row>
        <row r="44">
          <cell r="C44">
            <v>-12706.7316312449</v>
          </cell>
        </row>
        <row r="45">
          <cell r="C45">
            <v>-13659.806274588658</v>
          </cell>
        </row>
        <row r="46">
          <cell r="C46">
            <v>-14619.155326001095</v>
          </cell>
        </row>
        <row r="47">
          <cell r="C47">
            <v>-15584.820092001999</v>
          </cell>
        </row>
        <row r="48">
          <cell r="C48">
            <v>-16556.84215104574</v>
          </cell>
        </row>
        <row r="49">
          <cell r="C49">
            <v>-17535.263355311523</v>
          </cell>
        </row>
        <row r="50">
          <cell r="C50">
            <v>-18520.125832505386</v>
          </cell>
        </row>
        <row r="51">
          <cell r="C51">
            <v>-19511.471987674107</v>
          </cell>
        </row>
        <row r="52">
          <cell r="C52">
            <v>-20509.344505031026</v>
          </cell>
        </row>
        <row r="53">
          <cell r="C53">
            <v>-21513.786349793874</v>
          </cell>
        </row>
        <row r="54">
          <cell r="C54">
            <v>-22524.840770034745</v>
          </cell>
        </row>
        <row r="55">
          <cell r="C55">
            <v>-23542.551298542203</v>
          </cell>
        </row>
        <row r="56">
          <cell r="C56">
            <v>-24566.96175469567</v>
          </cell>
        </row>
        <row r="57">
          <cell r="C57">
            <v>-25598.116246352143</v>
          </cell>
        </row>
        <row r="58">
          <cell r="C58">
            <v>-26636.059171745357</v>
          </cell>
        </row>
        <row r="59">
          <cell r="C59">
            <v>-27680.83522139741</v>
          </cell>
        </row>
        <row r="60">
          <cell r="C60">
            <v>-28732.489380043007</v>
          </cell>
        </row>
        <row r="61">
          <cell r="C61">
            <v>-29791.066928566353</v>
          </cell>
        </row>
        <row r="62">
          <cell r="C62">
            <v>-30856.61344595081</v>
          </cell>
        </row>
        <row r="63">
          <cell r="C63">
            <v>-31929.17481124138</v>
          </cell>
        </row>
        <row r="64">
          <cell r="C64">
            <v>-33008.79720552012</v>
          </cell>
        </row>
        <row r="65">
          <cell r="C65">
            <v>-34095.52711389452</v>
          </cell>
        </row>
        <row r="66">
          <cell r="C66">
            <v>-35189.41132749905</v>
          </cell>
        </row>
        <row r="67">
          <cell r="C67">
            <v>-36290.49694550982</v>
          </cell>
        </row>
        <row r="68">
          <cell r="C68">
            <v>-37398.831377172486</v>
          </cell>
        </row>
        <row r="69">
          <cell r="C69">
            <v>-38514.4623438436</v>
          </cell>
        </row>
        <row r="70">
          <cell r="C70">
            <v>-39637.437881045305</v>
          </cell>
        </row>
        <row r="71">
          <cell r="C71">
            <v>-40767.806340533585</v>
          </cell>
        </row>
        <row r="72">
          <cell r="C72">
            <v>-41905.61639238016</v>
          </cell>
        </row>
        <row r="73">
          <cell r="C73">
            <v>-43050.917027068055</v>
          </cell>
        </row>
        <row r="74">
          <cell r="C74">
            <v>-44203.757557600984</v>
          </cell>
        </row>
        <row r="75">
          <cell r="C75">
            <v>-45364.18762162659</v>
          </cell>
        </row>
        <row r="76">
          <cell r="C76">
            <v>-46532.25718357369</v>
          </cell>
        </row>
        <row r="77">
          <cell r="C77">
            <v>-47708.01653680361</v>
          </cell>
        </row>
        <row r="78">
          <cell r="C78">
            <v>-48891.51630577563</v>
          </cell>
        </row>
        <row r="79">
          <cell r="C79">
            <v>-50082.80744822671</v>
          </cell>
        </row>
        <row r="80">
          <cell r="C80">
            <v>-51281.9412573656</v>
          </cell>
        </row>
        <row r="81">
          <cell r="C81">
            <v>-52488.96936408132</v>
          </cell>
        </row>
        <row r="82">
          <cell r="C82">
            <v>-53703.94373916625</v>
          </cell>
        </row>
        <row r="83">
          <cell r="C83">
            <v>-54926.916695553824</v>
          </cell>
        </row>
        <row r="84">
          <cell r="C84">
            <v>-56157.94089057095</v>
          </cell>
        </row>
        <row r="85">
          <cell r="C85">
            <v>-57397.069328205274</v>
          </cell>
        </row>
        <row r="86">
          <cell r="C86">
            <v>-58644.35536138735</v>
          </cell>
        </row>
        <row r="87">
          <cell r="C87">
            <v>-59899.85269428788</v>
          </cell>
        </row>
        <row r="88">
          <cell r="C88">
            <v>-61163.61538463001</v>
          </cell>
        </row>
        <row r="89">
          <cell r="C89">
            <v>-62435.69784601688</v>
          </cell>
        </row>
        <row r="90">
          <cell r="C90">
            <v>-63716.15485027456</v>
          </cell>
        </row>
        <row r="91">
          <cell r="C91">
            <v>-65005.04152981026</v>
          </cell>
        </row>
        <row r="92">
          <cell r="C92">
            <v>-66302.41337998625</v>
          </cell>
        </row>
        <row r="93">
          <cell r="C93">
            <v>-67608.32626150922</v>
          </cell>
        </row>
        <row r="94">
          <cell r="C94">
            <v>-68922.83640283556</v>
          </cell>
        </row>
        <row r="95">
          <cell r="C95">
            <v>-70246.00040259228</v>
          </cell>
        </row>
        <row r="96">
          <cell r="C96">
            <v>-71577.87523201408</v>
          </cell>
        </row>
        <row r="97">
          <cell r="C97">
            <v>-72918.51823739623</v>
          </cell>
        </row>
        <row r="98">
          <cell r="C98">
            <v>-74267.98714256381</v>
          </cell>
        </row>
        <row r="99">
          <cell r="C99">
            <v>-75626.34005135708</v>
          </cell>
        </row>
        <row r="100">
          <cell r="C100">
            <v>-76993.63545013324</v>
          </cell>
        </row>
        <row r="101">
          <cell r="C101">
            <v>-78369.93221028468</v>
          </cell>
        </row>
        <row r="102">
          <cell r="C102">
            <v>-79755.28959077378</v>
          </cell>
        </row>
        <row r="103">
          <cell r="C103">
            <v>-81149.76724068444</v>
          </cell>
        </row>
        <row r="104">
          <cell r="C104">
            <v>-82553.42520179033</v>
          </cell>
        </row>
        <row r="105">
          <cell r="C105">
            <v>-83966.32391114018</v>
          </cell>
        </row>
        <row r="106">
          <cell r="C106">
            <v>-85388.52420365991</v>
          </cell>
        </row>
        <row r="107">
          <cell r="C107">
            <v>-86820.08731477207</v>
          </cell>
        </row>
        <row r="108">
          <cell r="C108">
            <v>-88261.07488303239</v>
          </cell>
        </row>
        <row r="109">
          <cell r="C109">
            <v>-89711.54895278375</v>
          </cell>
        </row>
        <row r="110">
          <cell r="C110">
            <v>-91171.57197682763</v>
          </cell>
        </row>
        <row r="111">
          <cell r="C111">
            <v>-92641.20681911314</v>
          </cell>
        </row>
        <row r="112">
          <cell r="C112">
            <v>-94120.5167574437</v>
          </cell>
        </row>
        <row r="113">
          <cell r="C113">
            <v>-95609.5654862016</v>
          </cell>
        </row>
        <row r="114">
          <cell r="C114">
            <v>-97108.41711909049</v>
          </cell>
        </row>
        <row r="115">
          <cell r="C115">
            <v>-98617.1361918959</v>
          </cell>
        </row>
        <row r="116">
          <cell r="C116">
            <v>-100135.78766526394</v>
          </cell>
        </row>
        <row r="117">
          <cell r="C117">
            <v>-101664.43692749832</v>
          </cell>
        </row>
        <row r="118">
          <cell r="C118">
            <v>-103203.14979737575</v>
          </cell>
        </row>
        <row r="119">
          <cell r="C119">
            <v>-104751.99252697987</v>
          </cell>
        </row>
        <row r="120">
          <cell r="C120">
            <v>-106311.03180455389</v>
          </cell>
        </row>
        <row r="121">
          <cell r="C121">
            <v>-107880.33475737194</v>
          </cell>
        </row>
        <row r="122">
          <cell r="C122">
            <v>-109459.96895462937</v>
          </cell>
        </row>
        <row r="123">
          <cell r="C123">
            <v>-111050.00241035207</v>
          </cell>
        </row>
        <row r="124">
          <cell r="C124">
            <v>-112650.50358632495</v>
          </cell>
        </row>
        <row r="125">
          <cell r="C125">
            <v>-114261.54139503965</v>
          </cell>
        </row>
        <row r="126">
          <cell r="C126">
            <v>-115883.18520266173</v>
          </cell>
        </row>
        <row r="127">
          <cell r="C127">
            <v>-117515.50483201731</v>
          </cell>
        </row>
        <row r="128">
          <cell r="C128">
            <v>-119158.57056559948</v>
          </cell>
        </row>
        <row r="129">
          <cell r="C129">
            <v>-120812.4531485944</v>
          </cell>
        </row>
        <row r="130">
          <cell r="C130">
            <v>-122477.22379192738</v>
          </cell>
        </row>
        <row r="131">
          <cell r="C131">
            <v>-124152.95417532897</v>
          </cell>
        </row>
        <row r="132">
          <cell r="C132">
            <v>-125839.71645042129</v>
          </cell>
        </row>
        <row r="133">
          <cell r="C133">
            <v>-127537.58324382461</v>
          </cell>
        </row>
        <row r="134">
          <cell r="C134">
            <v>-129246.62766028452</v>
          </cell>
        </row>
        <row r="135">
          <cell r="C135">
            <v>-130966.92328581946</v>
          </cell>
        </row>
        <row r="136">
          <cell r="C136">
            <v>-132698.54419088917</v>
          </cell>
        </row>
        <row r="137">
          <cell r="C137">
            <v>-134441.56493358393</v>
          </cell>
        </row>
        <row r="138">
          <cell r="C138">
            <v>-136196.06056283475</v>
          </cell>
        </row>
        <row r="139">
          <cell r="C139">
            <v>-137962.1066216448</v>
          </cell>
        </row>
        <row r="140">
          <cell r="C140">
            <v>-139739.77915034204</v>
          </cell>
        </row>
        <row r="141">
          <cell r="C141">
            <v>-141529.1546898532</v>
          </cell>
        </row>
        <row r="142">
          <cell r="C142">
            <v>-143330.31028499946</v>
          </cell>
        </row>
        <row r="143">
          <cell r="C143">
            <v>-145143.32348781376</v>
          </cell>
        </row>
        <row r="144">
          <cell r="C144">
            <v>-146968.27236087993</v>
          </cell>
        </row>
        <row r="145">
          <cell r="C145">
            <v>-148805.23548069378</v>
          </cell>
        </row>
        <row r="146">
          <cell r="C146">
            <v>-150654.29194104642</v>
          </cell>
        </row>
        <row r="147">
          <cell r="C147">
            <v>-152515.5213564297</v>
          </cell>
        </row>
        <row r="148">
          <cell r="C148">
            <v>-154389.00386546427</v>
          </cell>
        </row>
        <row r="149">
          <cell r="C149">
            <v>-156274.82013434998</v>
          </cell>
        </row>
        <row r="150">
          <cell r="C150">
            <v>-158173.0513603392</v>
          </cell>
        </row>
        <row r="151">
          <cell r="C151">
            <v>-160083.7792752328</v>
          </cell>
        </row>
        <row r="152">
          <cell r="C152">
            <v>-162007.08614889949</v>
          </cell>
        </row>
        <row r="153">
          <cell r="C153">
            <v>-163943.0547928178</v>
          </cell>
        </row>
        <row r="154">
          <cell r="C154">
            <v>-165891.7685636419</v>
          </cell>
        </row>
        <row r="155">
          <cell r="C155">
            <v>-167853.31136679061</v>
          </cell>
        </row>
        <row r="156">
          <cell r="C156">
            <v>-169827.76766006005</v>
          </cell>
        </row>
        <row r="157">
          <cell r="C157">
            <v>-171815.22245726018</v>
          </cell>
        </row>
        <row r="158">
          <cell r="C158">
            <v>-173815.7613318752</v>
          </cell>
        </row>
        <row r="159">
          <cell r="C159">
            <v>-175829.4704207481</v>
          </cell>
        </row>
        <row r="160">
          <cell r="C160">
            <v>-177856.43642778942</v>
          </cell>
        </row>
        <row r="161">
          <cell r="C161">
            <v>-179896.74662771044</v>
          </cell>
        </row>
        <row r="162">
          <cell r="C162">
            <v>-181950.48886978094</v>
          </cell>
        </row>
        <row r="163">
          <cell r="C163">
            <v>-184017.75158161172</v>
          </cell>
        </row>
        <row r="164">
          <cell r="C164">
            <v>-186098.62377296208</v>
          </cell>
        </row>
        <row r="165">
          <cell r="C165">
            <v>-188193.19503957214</v>
          </cell>
        </row>
        <row r="166">
          <cell r="C166">
            <v>-190301.55556702072</v>
          </cell>
        </row>
        <row r="167">
          <cell r="C167">
            <v>-192423.79613460833</v>
          </cell>
        </row>
        <row r="168">
          <cell r="C168">
            <v>-194560.0081192659</v>
          </cell>
        </row>
        <row r="169">
          <cell r="C169">
            <v>-196710.28349948913</v>
          </cell>
        </row>
        <row r="170">
          <cell r="C170">
            <v>-198874.71485929884</v>
          </cell>
        </row>
        <row r="171">
          <cell r="C171">
            <v>-201053.39539222728</v>
          </cell>
        </row>
        <row r="172">
          <cell r="C172">
            <v>-203246.41890533082</v>
          </cell>
        </row>
        <row r="173">
          <cell r="C173">
            <v>-205453.87982322898</v>
          </cell>
        </row>
        <row r="174">
          <cell r="C174">
            <v>-207675.87319216997</v>
          </cell>
        </row>
        <row r="175">
          <cell r="C175">
            <v>-209912.49468412314</v>
          </cell>
        </row>
        <row r="176">
          <cell r="C176">
            <v>-212163.84060089834</v>
          </cell>
        </row>
        <row r="177">
          <cell r="C177">
            <v>-214430.00787829232</v>
          </cell>
        </row>
        <row r="178">
          <cell r="C178">
            <v>-216711.0940902625</v>
          </cell>
        </row>
        <row r="179">
          <cell r="C179">
            <v>-219007.19745312812</v>
          </cell>
        </row>
        <row r="180">
          <cell r="C180">
            <v>-221318.41682979927</v>
          </cell>
        </row>
        <row r="181">
          <cell r="C181">
            <v>-223644.85173403352</v>
          </cell>
        </row>
        <row r="182">
          <cell r="C182">
            <v>-225986.60233472064</v>
          </cell>
        </row>
        <row r="183">
          <cell r="C183">
            <v>-228343.76946019562</v>
          </cell>
        </row>
        <row r="184">
          <cell r="C184">
            <v>-230716.45460257996</v>
          </cell>
        </row>
        <row r="185">
          <cell r="C185">
            <v>-233104.7599221517</v>
          </cell>
        </row>
        <row r="186">
          <cell r="C186">
            <v>-235508.7882517439</v>
          </cell>
        </row>
        <row r="187">
          <cell r="C187">
            <v>-237928.64310117264</v>
          </cell>
        </row>
        <row r="188">
          <cell r="C188">
            <v>-240364.4286616934</v>
          </cell>
        </row>
        <row r="189">
          <cell r="C189">
            <v>-242816.2498104876</v>
          </cell>
        </row>
        <row r="190">
          <cell r="C190">
            <v>-245284.21211517806</v>
          </cell>
        </row>
        <row r="191">
          <cell r="C191">
            <v>-247768.42183837437</v>
          </cell>
        </row>
        <row r="192">
          <cell r="C192">
            <v>-250268.9859422484</v>
          </cell>
        </row>
        <row r="193">
          <cell r="C193">
            <v>-252786.0120931396</v>
          </cell>
        </row>
        <row r="194">
          <cell r="C194">
            <v>-255319.60866619085</v>
          </cell>
        </row>
        <row r="195">
          <cell r="C195">
            <v>-257869.88475001467</v>
          </cell>
        </row>
        <row r="196">
          <cell r="C196">
            <v>-260436.95015139034</v>
          </cell>
        </row>
        <row r="197">
          <cell r="C197">
            <v>-263020.91539999173</v>
          </cell>
        </row>
        <row r="198">
          <cell r="C198">
            <v>-265621.8917531464</v>
          </cell>
        </row>
        <row r="199">
          <cell r="C199">
            <v>-268239.991200626</v>
          </cell>
        </row>
        <row r="200">
          <cell r="C200">
            <v>-270875.3264694682</v>
          </cell>
        </row>
        <row r="201">
          <cell r="C201">
            <v>-273528.01102883025</v>
          </cell>
        </row>
        <row r="202">
          <cell r="C202">
            <v>-276198.1590948748</v>
          </cell>
        </row>
        <row r="203">
          <cell r="C203">
            <v>-278885.88563568745</v>
          </cell>
        </row>
        <row r="204">
          <cell r="C204">
            <v>-281591.3063762271</v>
          </cell>
        </row>
        <row r="205">
          <cell r="C205">
            <v>-284314.5378033087</v>
          </cell>
        </row>
        <row r="206">
          <cell r="C206">
            <v>-287055.6971706185</v>
          </cell>
        </row>
        <row r="207">
          <cell r="C207">
            <v>-289814.90250376315</v>
          </cell>
        </row>
        <row r="208">
          <cell r="C208">
            <v>-292592.272605351</v>
          </cell>
        </row>
        <row r="209">
          <cell r="C209">
            <v>-295387.92706010764</v>
          </cell>
        </row>
        <row r="210">
          <cell r="C210">
            <v>-298201.98624002474</v>
          </cell>
        </row>
        <row r="211">
          <cell r="C211">
            <v>-301034.571309543</v>
          </cell>
        </row>
        <row r="212">
          <cell r="C212">
            <v>-303885.8042307689</v>
          </cell>
        </row>
        <row r="213">
          <cell r="C213">
            <v>-306755.80776872614</v>
          </cell>
        </row>
        <row r="214">
          <cell r="C214">
            <v>-309644.70549664163</v>
          </cell>
        </row>
        <row r="215">
          <cell r="C215">
            <v>-312552.6218012659</v>
          </cell>
        </row>
        <row r="216">
          <cell r="C216">
            <v>-315479.681888229</v>
          </cell>
        </row>
        <row r="217">
          <cell r="C217">
            <v>-318426.0117874312</v>
          </cell>
        </row>
        <row r="218">
          <cell r="C218">
            <v>-321391.73835846985</v>
          </cell>
        </row>
        <row r="219">
          <cell r="C219">
            <v>-324376.98929610115</v>
          </cell>
        </row>
        <row r="220">
          <cell r="C220">
            <v>-327381.89313573856</v>
          </cell>
        </row>
        <row r="221">
          <cell r="C221">
            <v>-330406.5792589869</v>
          </cell>
        </row>
        <row r="222">
          <cell r="C222">
            <v>-333451.17789921333</v>
          </cell>
        </row>
        <row r="223">
          <cell r="C223">
            <v>-336515.82014715456</v>
          </cell>
        </row>
        <row r="224">
          <cell r="C224">
            <v>-339600.6379565614</v>
          </cell>
        </row>
        <row r="225">
          <cell r="C225">
            <v>-342705.76414988015</v>
          </cell>
        </row>
        <row r="226">
          <cell r="C226">
            <v>-345831.3324239716</v>
          </cell>
        </row>
        <row r="227">
          <cell r="C227">
            <v>-348977.4773558675</v>
          </cell>
        </row>
        <row r="228">
          <cell r="C228">
            <v>-352144.334408565</v>
          </cell>
        </row>
        <row r="229">
          <cell r="C229">
            <v>-355332.03993685945</v>
          </cell>
        </row>
        <row r="230">
          <cell r="C230">
            <v>-358540.7311932152</v>
          </cell>
        </row>
        <row r="231">
          <cell r="C231">
            <v>-361770.5463336752</v>
          </cell>
        </row>
        <row r="232">
          <cell r="C232">
            <v>-365021.62442381</v>
          </cell>
        </row>
        <row r="233">
          <cell r="C233">
            <v>-368294.1054447048</v>
          </cell>
        </row>
        <row r="234">
          <cell r="C234">
            <v>-371588.1302989872</v>
          </cell>
        </row>
        <row r="235">
          <cell r="C235">
            <v>-374903.8408168936</v>
          </cell>
        </row>
        <row r="236">
          <cell r="C236">
            <v>-378241.37976237625</v>
          </cell>
        </row>
        <row r="237">
          <cell r="C237">
            <v>-381600.89083924994</v>
          </cell>
        </row>
        <row r="238">
          <cell r="C238">
            <v>-384982.51869737974</v>
          </cell>
        </row>
        <row r="239">
          <cell r="C239">
            <v>-388386.4089389089</v>
          </cell>
        </row>
        <row r="240">
          <cell r="C240">
            <v>-391812.7081245281</v>
          </cell>
        </row>
        <row r="241">
          <cell r="C241">
            <v>-395261.563779786</v>
          </cell>
        </row>
        <row r="242">
          <cell r="C242">
            <v>-398733.12440144096</v>
          </cell>
        </row>
        <row r="243">
          <cell r="C243">
            <v>-402227.53946385515</v>
          </cell>
        </row>
        <row r="244">
          <cell r="C244">
            <v>-405744.9594254303</v>
          </cell>
        </row>
        <row r="245">
          <cell r="C245">
            <v>-409285.5357350858</v>
          </cell>
        </row>
        <row r="246">
          <cell r="C246">
            <v>-412849.4208387798</v>
          </cell>
        </row>
        <row r="247">
          <cell r="C247">
            <v>-416436.76818607317</v>
          </cell>
        </row>
        <row r="248">
          <cell r="C248">
            <v>-420047.7322367362</v>
          </cell>
        </row>
        <row r="249">
          <cell r="C249">
            <v>-423682.4684673995</v>
          </cell>
        </row>
        <row r="250">
          <cell r="C250">
            <v>-427341.1333782479</v>
          </cell>
        </row>
        <row r="251">
          <cell r="C251">
            <v>-431023.8844997594</v>
          </cell>
        </row>
        <row r="252">
          <cell r="C252">
            <v>-434730.88039948756</v>
          </cell>
        </row>
        <row r="253">
          <cell r="C253">
            <v>-438462.2806888889</v>
          </cell>
        </row>
        <row r="254">
          <cell r="C254">
            <v>-442218.2460301955</v>
          </cell>
        </row>
        <row r="255">
          <cell r="C255">
            <v>-445998.9381433324</v>
          </cell>
        </row>
        <row r="256">
          <cell r="C256">
            <v>-449804.5198128807</v>
          </cell>
        </row>
        <row r="257">
          <cell r="C257">
            <v>-453635.15489508695</v>
          </cell>
        </row>
        <row r="258">
          <cell r="C258">
            <v>-457491.00832491764</v>
          </cell>
        </row>
        <row r="259">
          <cell r="C259">
            <v>-461372.2461231614</v>
          </cell>
        </row>
        <row r="260">
          <cell r="C260">
            <v>-465279.03540357697</v>
          </cell>
        </row>
        <row r="261">
          <cell r="C261">
            <v>-469211.54438008857</v>
          </cell>
        </row>
        <row r="262">
          <cell r="C262">
            <v>-473169.9423740289</v>
          </cell>
        </row>
        <row r="263">
          <cell r="C263">
            <v>-477154.39982142934</v>
          </cell>
        </row>
        <row r="264">
          <cell r="C264">
            <v>-481165.08828035847</v>
          </cell>
        </row>
        <row r="265">
          <cell r="C265">
            <v>-485202.1804383089</v>
          </cell>
        </row>
        <row r="266">
          <cell r="C266">
            <v>-489265.8501196325</v>
          </cell>
        </row>
        <row r="267">
          <cell r="C267">
            <v>-493356.2722930248</v>
          </cell>
        </row>
        <row r="268">
          <cell r="C268">
            <v>-497473.6230790586</v>
          </cell>
        </row>
        <row r="269">
          <cell r="C269">
            <v>-501618.07975776715</v>
          </cell>
        </row>
        <row r="270">
          <cell r="C270">
            <v>-505789.82077627716</v>
          </cell>
        </row>
        <row r="271">
          <cell r="C271">
            <v>-509989.0257564924</v>
          </cell>
        </row>
        <row r="272">
          <cell r="C272">
            <v>-514215.87550282734</v>
          </cell>
        </row>
        <row r="273">
          <cell r="C273">
            <v>-518470.55200999236</v>
          </cell>
        </row>
        <row r="274">
          <cell r="C274">
            <v>-522753.23847082956</v>
          </cell>
        </row>
        <row r="275">
          <cell r="C275">
            <v>-527064.1192842006</v>
          </cell>
        </row>
        <row r="276">
          <cell r="C276">
            <v>-531403.3800629263</v>
          </cell>
        </row>
        <row r="277">
          <cell r="C277">
            <v>-535771.2076417786</v>
          </cell>
        </row>
        <row r="278">
          <cell r="C278">
            <v>-540167.790085525</v>
          </cell>
        </row>
        <row r="279">
          <cell r="C279">
            <v>-544593.3166970261</v>
          </cell>
        </row>
        <row r="280">
          <cell r="C280">
            <v>-549047.9780253863</v>
          </cell>
        </row>
        <row r="281">
          <cell r="C281">
            <v>-553531.9658741582</v>
          </cell>
        </row>
        <row r="282">
          <cell r="C282">
            <v>-558045.4733096011</v>
          </cell>
        </row>
        <row r="283">
          <cell r="C283">
            <v>-562588.694668994</v>
          </cell>
        </row>
        <row r="284">
          <cell r="C284">
            <v>-567161.825569003</v>
          </cell>
        </row>
        <row r="285">
          <cell r="C285">
            <v>-571765.0629141036</v>
          </cell>
        </row>
        <row r="286">
          <cell r="C286">
            <v>-576398.6049050596</v>
          </cell>
        </row>
        <row r="287">
          <cell r="C287">
            <v>-581062.651047456</v>
          </cell>
        </row>
        <row r="288">
          <cell r="C288">
            <v>-585757.4021602898</v>
          </cell>
        </row>
        <row r="289">
          <cell r="C289">
            <v>-590483.0603846165</v>
          </cell>
        </row>
        <row r="290">
          <cell r="C290">
            <v>-595239.8291922533</v>
          </cell>
        </row>
        <row r="291">
          <cell r="C291">
            <v>-600027.9133945403</v>
          </cell>
        </row>
        <row r="292">
          <cell r="C292">
            <v>-604847.5191511591</v>
          </cell>
        </row>
        <row r="293">
          <cell r="C293">
            <v>-609698.853979009</v>
          </cell>
        </row>
        <row r="294">
          <cell r="C294">
            <v>-614582.1267611422</v>
          </cell>
        </row>
        <row r="295">
          <cell r="C295">
            <v>-619497.5477557577</v>
          </cell>
        </row>
        <row r="296">
          <cell r="C296">
            <v>-624445.3286052545</v>
          </cell>
        </row>
        <row r="297">
          <cell r="C297">
            <v>-629425.6823453439</v>
          </cell>
        </row>
        <row r="298">
          <cell r="C298">
            <v>-634438.8234142221</v>
          </cell>
        </row>
        <row r="299">
          <cell r="C299">
            <v>-639484.9676618038</v>
          </cell>
        </row>
        <row r="300">
          <cell r="C300">
            <v>-644564.3323590155</v>
          </cell>
        </row>
        <row r="301">
          <cell r="C301">
            <v>-649677.1362071504</v>
          </cell>
        </row>
        <row r="302">
          <cell r="C302">
            <v>-654823.5993472856</v>
          </cell>
        </row>
        <row r="303">
          <cell r="C303">
            <v>-660003.94336976</v>
          </cell>
        </row>
        <row r="304">
          <cell r="C304">
            <v>-665218.3913237156</v>
          </cell>
        </row>
        <row r="305">
          <cell r="C305">
            <v>-670467.1677267015</v>
          </cell>
        </row>
        <row r="306">
          <cell r="C306">
            <v>-675750.4985743404</v>
          </cell>
        </row>
        <row r="307">
          <cell r="C307">
            <v>-681068.6113500595</v>
          </cell>
        </row>
        <row r="308">
          <cell r="C308">
            <v>-686421.7350348855</v>
          </cell>
        </row>
        <row r="309">
          <cell r="C309">
            <v>-691810.1001173032</v>
          </cell>
        </row>
        <row r="310">
          <cell r="C310">
            <v>-697233.9386031802</v>
          </cell>
        </row>
        <row r="311">
          <cell r="C311">
            <v>-702693.4840257559</v>
          </cell>
        </row>
        <row r="312">
          <cell r="C312">
            <v>-708188.9714556969</v>
          </cell>
        </row>
        <row r="313">
          <cell r="C313">
            <v>-713720.6375112182</v>
          </cell>
        </row>
        <row r="314">
          <cell r="C314">
            <v>-719288.7203682718</v>
          </cell>
        </row>
        <row r="315">
          <cell r="C315">
            <v>-724893.459770801</v>
          </cell>
        </row>
        <row r="316">
          <cell r="C316">
            <v>-730535.0970410635</v>
          </cell>
        </row>
        <row r="317">
          <cell r="C317">
            <v>-736213.8750900219</v>
          </cell>
        </row>
        <row r="318">
          <cell r="C318">
            <v>-741930.0384278026</v>
          </cell>
        </row>
        <row r="319">
          <cell r="C319">
            <v>-747683.8331742237</v>
          </cell>
        </row>
        <row r="320">
          <cell r="C320">
            <v>-753475.507069392</v>
          </cell>
        </row>
        <row r="321">
          <cell r="C321">
            <v>-759305.3094843703</v>
          </cell>
        </row>
        <row r="322">
          <cell r="C322">
            <v>-765173.4914319138</v>
          </cell>
        </row>
        <row r="323">
          <cell r="C323">
            <v>-771080.3055772786</v>
          </cell>
        </row>
        <row r="324">
          <cell r="C324">
            <v>-777026.0062491004</v>
          </cell>
        </row>
        <row r="325">
          <cell r="C325">
            <v>-783010.849450345</v>
          </cell>
        </row>
        <row r="326">
          <cell r="C326">
            <v>-789035.0928693312</v>
          </cell>
        </row>
        <row r="327">
          <cell r="C327">
            <v>-795098.9958908258</v>
          </cell>
        </row>
        <row r="328">
          <cell r="C328">
            <v>-801202.8196072117</v>
          </cell>
        </row>
        <row r="329">
          <cell r="C329">
            <v>-807346.8268297306</v>
          </cell>
        </row>
        <row r="330">
          <cell r="C330">
            <v>-813531.2820997977</v>
          </cell>
        </row>
        <row r="331">
          <cell r="C331">
            <v>-819756.4517003928</v>
          </cell>
        </row>
        <row r="332">
          <cell r="C332">
            <v>-826022.6036675251</v>
          </cell>
        </row>
        <row r="333">
          <cell r="C333">
            <v>-832330.0078017744</v>
          </cell>
        </row>
        <row r="334">
          <cell r="C334">
            <v>-838678.9356799074</v>
          </cell>
        </row>
        <row r="335">
          <cell r="C335">
            <v>-845069.6606665716</v>
          </cell>
        </row>
        <row r="336">
          <cell r="C336">
            <v>-851502.4579260646</v>
          </cell>
        </row>
        <row r="337">
          <cell r="C337">
            <v>-857977.6044341826</v>
          </cell>
        </row>
        <row r="338">
          <cell r="C338">
            <v>-864495.3789901457</v>
          </cell>
        </row>
        <row r="339">
          <cell r="C339">
            <v>-871056.0622286022</v>
          </cell>
        </row>
        <row r="340">
          <cell r="C340">
            <v>-877659.9366317119</v>
          </cell>
        </row>
        <row r="341">
          <cell r="C341">
            <v>-884307.2865413087</v>
          </cell>
        </row>
        <row r="342">
          <cell r="C342">
            <v>-890998.3981711437</v>
          </cell>
        </row>
        <row r="343">
          <cell r="C343">
            <v>-897733.5596192084</v>
          </cell>
        </row>
        <row r="344">
          <cell r="C344">
            <v>-904513.0608801396</v>
          </cell>
        </row>
        <row r="345">
          <cell r="C345">
            <v>-911337.1938577052</v>
          </cell>
        </row>
        <row r="346">
          <cell r="C346">
            <v>-918206.2523773732</v>
          </cell>
        </row>
        <row r="347">
          <cell r="C347">
            <v>-925120.5321989623</v>
          </cell>
        </row>
        <row r="348">
          <cell r="C348">
            <v>-932080.3310293768</v>
          </cell>
        </row>
        <row r="349">
          <cell r="C349">
            <v>-939085.948535425</v>
          </cell>
        </row>
        <row r="350">
          <cell r="C350">
            <v>-946137.6863567213</v>
          </cell>
        </row>
        <row r="351">
          <cell r="C351">
            <v>-953235.8481186745</v>
          </cell>
        </row>
        <row r="352">
          <cell r="C352">
            <v>-960380.7394455605</v>
          </cell>
        </row>
        <row r="353">
          <cell r="C353">
            <v>-967572.6679736818</v>
          </cell>
        </row>
        <row r="354">
          <cell r="C354">
            <v>-974811.9433646133</v>
          </cell>
        </row>
        <row r="355">
          <cell r="C355">
            <v>-982098.8773185351</v>
          </cell>
        </row>
        <row r="356">
          <cell r="C356">
            <v>-989433.7835876535</v>
          </cell>
        </row>
        <row r="357">
          <cell r="C357">
            <v>-996816.9779897103</v>
          </cell>
        </row>
        <row r="358">
          <cell r="C358">
            <v>-1004248.7784215806</v>
          </cell>
        </row>
        <row r="359">
          <cell r="C359">
            <v>-1011729.5048729607</v>
          </cell>
        </row>
        <row r="360">
          <cell r="C360">
            <v>-1019259.4794401458</v>
          </cell>
        </row>
        <row r="361">
          <cell r="C361">
            <v>-1026839.0263398981</v>
          </cell>
        </row>
        <row r="362">
          <cell r="C362">
            <v>-1034468.4719234072</v>
          </cell>
        </row>
        <row r="363">
          <cell r="C363">
            <v>-1042148.144690341</v>
          </cell>
        </row>
        <row r="364">
          <cell r="C364">
            <v>-1049878.3753029904</v>
          </cell>
        </row>
        <row r="365">
          <cell r="C365">
            <v>-1057659.4966005066</v>
          </cell>
        </row>
        <row r="366">
          <cell r="C366">
            <v>-1065491.8436132313</v>
          </cell>
        </row>
        <row r="367">
          <cell r="C367">
            <v>-1073375.7535771232</v>
          </cell>
        </row>
        <row r="368">
          <cell r="C368">
            <v>-1081311.5659482772</v>
          </cell>
        </row>
        <row r="369">
          <cell r="C369">
            <v>-1089299.6224175415</v>
          </cell>
        </row>
        <row r="370">
          <cell r="C370">
            <v>-1097340.2669252283</v>
          </cell>
        </row>
        <row r="371">
          <cell r="C371">
            <v>-1105433.845675924</v>
          </cell>
        </row>
        <row r="372">
          <cell r="C372">
            <v>-1113580.7071533953</v>
          </cell>
        </row>
        <row r="373">
          <cell r="C373">
            <v>-1121781.2021355932</v>
          </cell>
        </row>
        <row r="374">
          <cell r="C374">
            <v>-1130035.6837097572</v>
          </cell>
        </row>
        <row r="375">
          <cell r="C375">
            <v>-1138344.5072876178</v>
          </cell>
        </row>
        <row r="376">
          <cell r="C376">
            <v>-1146708.0306206993</v>
          </cell>
        </row>
        <row r="377">
          <cell r="C377">
            <v>-1155126.6138157237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18"/>
  <sheetViews>
    <sheetView showGridLines="0" showRowColHeaders="0" tabSelected="1" workbookViewId="0" topLeftCell="A1">
      <selection activeCell="H15" sqref="H15:J16"/>
    </sheetView>
  </sheetViews>
  <sheetFormatPr defaultColWidth="9.140625" defaultRowHeight="12.75"/>
  <cols>
    <col min="1" max="1" width="4.8515625" style="4" customWidth="1"/>
    <col min="2" max="2" width="5.140625" style="4" customWidth="1"/>
    <col min="3" max="3" width="9.140625" style="4" customWidth="1"/>
    <col min="4" max="4" width="11.8515625" style="4" customWidth="1"/>
    <col min="5" max="5" width="9.00390625" style="4" customWidth="1"/>
    <col min="6" max="6" width="9.140625" style="4" customWidth="1"/>
    <col min="7" max="7" width="11.00390625" style="4" customWidth="1"/>
    <col min="8" max="9" width="9.140625" style="4" customWidth="1"/>
    <col min="10" max="10" width="2.421875" style="4" customWidth="1"/>
    <col min="13" max="13" width="4.00390625" style="4" bestFit="1" customWidth="1"/>
    <col min="14" max="14" width="12.8515625" style="5" customWidth="1"/>
    <col min="15" max="21" width="12.140625" style="5" customWidth="1"/>
    <col min="22" max="23" width="9.140625" style="5" customWidth="1"/>
    <col min="33" max="16384" width="9.140625" style="5" customWidth="1"/>
  </cols>
  <sheetData>
    <row r="1" spans="1:12" ht="15.75">
      <c r="A1" s="1" t="s">
        <v>0</v>
      </c>
      <c r="B1" s="1"/>
      <c r="C1" s="70"/>
      <c r="D1" s="70"/>
      <c r="E1" s="70"/>
      <c r="F1" s="2"/>
      <c r="G1" s="1" t="s">
        <v>1</v>
      </c>
      <c r="H1" s="73"/>
      <c r="I1" s="73"/>
      <c r="J1" s="73"/>
      <c r="K1" s="3"/>
      <c r="L1" s="3"/>
    </row>
    <row r="2" spans="1:12" ht="15.75">
      <c r="A2" s="1" t="s">
        <v>2</v>
      </c>
      <c r="B2" s="1"/>
      <c r="C2" s="71"/>
      <c r="D2" s="71"/>
      <c r="E2" s="71"/>
      <c r="F2" s="2"/>
      <c r="G2" s="1" t="s">
        <v>3</v>
      </c>
      <c r="H2" s="74"/>
      <c r="I2" s="74"/>
      <c r="J2" s="74"/>
      <c r="K2" s="3"/>
      <c r="L2" s="3"/>
    </row>
    <row r="3" spans="1:12" ht="15.75">
      <c r="A3" s="1" t="s">
        <v>4</v>
      </c>
      <c r="B3" s="1"/>
      <c r="C3" s="72"/>
      <c r="D3" s="72"/>
      <c r="E3" s="72"/>
      <c r="F3" s="2"/>
      <c r="G3" s="2"/>
      <c r="H3" s="3"/>
      <c r="I3" s="3"/>
      <c r="J3" s="3"/>
      <c r="K3" s="3"/>
      <c r="L3" s="3"/>
    </row>
    <row r="4" spans="1:12" ht="15.75">
      <c r="A4" s="1"/>
      <c r="B4" s="1"/>
      <c r="C4" s="6"/>
      <c r="D4" s="6"/>
      <c r="E4" s="6"/>
      <c r="F4" s="2"/>
      <c r="G4" s="2"/>
      <c r="H4" s="3"/>
      <c r="I4" s="3"/>
      <c r="J4" s="3"/>
      <c r="K4" s="3"/>
      <c r="L4" s="3"/>
    </row>
    <row r="5" spans="1:32" ht="12.75">
      <c r="A5" s="52" t="s">
        <v>5</v>
      </c>
      <c r="B5" s="52"/>
      <c r="C5" s="52"/>
      <c r="D5" s="52"/>
      <c r="E5" s="52"/>
      <c r="F5" s="52"/>
      <c r="G5" s="52"/>
      <c r="H5" s="52"/>
      <c r="I5" s="52"/>
      <c r="J5" s="52"/>
      <c r="K5" s="52"/>
      <c r="L5" s="52"/>
      <c r="M5" s="46" t="s">
        <v>6</v>
      </c>
      <c r="N5" s="46" t="s">
        <v>7</v>
      </c>
      <c r="O5" s="46" t="s">
        <v>8</v>
      </c>
      <c r="P5" s="46" t="s">
        <v>9</v>
      </c>
      <c r="Q5" s="46" t="s">
        <v>10</v>
      </c>
      <c r="R5" s="46" t="s">
        <v>11</v>
      </c>
      <c r="S5" s="46" t="s">
        <v>12</v>
      </c>
      <c r="T5" s="46" t="s">
        <v>13</v>
      </c>
      <c r="U5" s="46" t="s">
        <v>14</v>
      </c>
      <c r="X5" s="7"/>
      <c r="Y5" s="7"/>
      <c r="Z5" s="7"/>
      <c r="AA5" s="7"/>
      <c r="AB5" s="7"/>
      <c r="AC5" s="7"/>
      <c r="AD5" s="7"/>
      <c r="AE5" s="7"/>
      <c r="AF5" s="7"/>
    </row>
    <row r="6" spans="1:32" ht="12.75">
      <c r="A6" s="52"/>
      <c r="B6" s="52"/>
      <c r="C6" s="52"/>
      <c r="D6" s="52"/>
      <c r="E6" s="52"/>
      <c r="F6" s="52"/>
      <c r="G6" s="52"/>
      <c r="H6" s="52"/>
      <c r="I6" s="52"/>
      <c r="J6" s="52"/>
      <c r="K6" s="52"/>
      <c r="L6" s="52"/>
      <c r="M6" s="47"/>
      <c r="N6" s="47"/>
      <c r="O6" s="47"/>
      <c r="P6" s="47"/>
      <c r="Q6" s="47"/>
      <c r="R6" s="47"/>
      <c r="S6" s="47"/>
      <c r="T6" s="47"/>
      <c r="U6" s="47"/>
      <c r="X6" s="7"/>
      <c r="Y6" s="7"/>
      <c r="Z6" s="7"/>
      <c r="AA6" s="7"/>
      <c r="AB6" s="7"/>
      <c r="AC6" s="7"/>
      <c r="AD6" s="7"/>
      <c r="AE6" s="7"/>
      <c r="AF6" s="7"/>
    </row>
    <row r="7" spans="1:21" s="8" customFormat="1" ht="13.5" customHeight="1">
      <c r="A7" s="52"/>
      <c r="B7" s="52"/>
      <c r="C7" s="52"/>
      <c r="D7" s="52"/>
      <c r="E7" s="52"/>
      <c r="F7" s="52"/>
      <c r="G7" s="52"/>
      <c r="H7" s="52"/>
      <c r="I7" s="52"/>
      <c r="J7" s="52"/>
      <c r="K7" s="52"/>
      <c r="L7" s="52"/>
      <c r="M7" s="47"/>
      <c r="N7" s="47"/>
      <c r="O7" s="47"/>
      <c r="P7" s="47"/>
      <c r="Q7" s="47"/>
      <c r="R7" s="47"/>
      <c r="S7" s="47"/>
      <c r="T7" s="47"/>
      <c r="U7" s="47"/>
    </row>
    <row r="8" spans="1:21" s="8" customFormat="1" ht="12.75" customHeight="1">
      <c r="A8" s="52"/>
      <c r="B8" s="52"/>
      <c r="C8" s="52"/>
      <c r="D8" s="52"/>
      <c r="E8" s="52"/>
      <c r="F8" s="52"/>
      <c r="G8" s="52"/>
      <c r="H8" s="52"/>
      <c r="I8" s="52"/>
      <c r="J8" s="52"/>
      <c r="K8" s="52"/>
      <c r="L8" s="52"/>
      <c r="M8" s="9">
        <f>IF(Values_Entered,1,"")</f>
        <v>1</v>
      </c>
      <c r="N8" s="10">
        <f>IF(Pay_Num&lt;&gt;"",Loan_Start,"")</f>
        <v>40544</v>
      </c>
      <c r="O8" s="11">
        <f>IF(Values_Entered,Loan_Amount,"")</f>
        <v>10000</v>
      </c>
      <c r="P8" s="11">
        <f aca="true" t="shared" si="0" ref="P8:P71">IF(Pay_Num&lt;&gt;"",Scheduled_Monthly_Payment,"")</f>
        <v>902.5831234515701</v>
      </c>
      <c r="Q8" s="11">
        <f aca="true" t="shared" si="1" ref="Q8:Q71">IF(Pay_Num&lt;&gt;"",Scheduled_Extra_Payments,"")</f>
        <v>0</v>
      </c>
      <c r="R8" s="11">
        <f aca="true" t="shared" si="2" ref="R8:R71">IF(Pay_Num&lt;&gt;"",Sched_Pay+Extra_Pay,"")</f>
        <v>902.5831234515701</v>
      </c>
      <c r="S8" s="11">
        <f aca="true" t="shared" si="3" ref="S8:S71">IF(Pay_Num&lt;&gt;"",Total_Pay-Int,"")</f>
        <v>777.5831234515701</v>
      </c>
      <c r="T8" s="12">
        <f aca="true" t="shared" si="4" ref="T8:T71">IF(Pay_Num&lt;&gt;"",Beg_Bal*Interest_Rate/12,"")</f>
        <v>125</v>
      </c>
      <c r="U8" s="11">
        <f aca="true" t="shared" si="5" ref="U8:U71">IF(Pay_Num&lt;&gt;"",Beg_Bal-Princ,"")</f>
        <v>9222.41687654843</v>
      </c>
    </row>
    <row r="9" spans="1:21" s="8" customFormat="1" ht="12.75" customHeight="1">
      <c r="A9" s="52"/>
      <c r="B9" s="52"/>
      <c r="C9" s="52"/>
      <c r="D9" s="52"/>
      <c r="E9" s="52"/>
      <c r="F9" s="52"/>
      <c r="G9" s="52"/>
      <c r="H9" s="52"/>
      <c r="I9" s="52"/>
      <c r="J9" s="52"/>
      <c r="K9" s="52"/>
      <c r="L9" s="52"/>
      <c r="M9" s="9">
        <f aca="true" t="shared" si="6" ref="M9:M72">IF(Values_Entered,M8+1,"")</f>
        <v>2</v>
      </c>
      <c r="N9" s="10">
        <f aca="true" t="shared" si="7" ref="N9:N72">IF(Pay_Num&lt;&gt;"",DATE(YEAR(N8),MONTH(N8)+1,DAY(N8)),"")</f>
        <v>40575</v>
      </c>
      <c r="O9" s="13">
        <f aca="true" t="shared" si="8" ref="O9:O72">IF(Pay_Num&lt;&gt;"",U8,"")</f>
        <v>9222.41687654843</v>
      </c>
      <c r="P9" s="13">
        <f t="shared" si="0"/>
        <v>902.5831234515701</v>
      </c>
      <c r="Q9" s="14">
        <f t="shared" si="1"/>
        <v>0</v>
      </c>
      <c r="R9" s="13">
        <f t="shared" si="2"/>
        <v>902.5831234515701</v>
      </c>
      <c r="S9" s="13">
        <f t="shared" si="3"/>
        <v>787.3029124947147</v>
      </c>
      <c r="T9" s="13">
        <f t="shared" si="4"/>
        <v>115.28021095685538</v>
      </c>
      <c r="U9" s="13">
        <f t="shared" si="5"/>
        <v>8435.113964053715</v>
      </c>
    </row>
    <row r="10" spans="1:21" s="8" customFormat="1" ht="12.75" customHeight="1" thickBot="1">
      <c r="A10" s="15"/>
      <c r="B10" s="15"/>
      <c r="C10" s="15"/>
      <c r="D10" s="15"/>
      <c r="E10" s="15"/>
      <c r="F10" s="15"/>
      <c r="G10" s="15"/>
      <c r="H10" s="15"/>
      <c r="I10" s="15"/>
      <c r="J10" s="15"/>
      <c r="K10" s="3"/>
      <c r="L10" s="3"/>
      <c r="M10" s="9">
        <f t="shared" si="6"/>
        <v>3</v>
      </c>
      <c r="N10" s="10">
        <f t="shared" si="7"/>
        <v>40603</v>
      </c>
      <c r="O10" s="13">
        <f t="shared" si="8"/>
        <v>8435.113964053715</v>
      </c>
      <c r="P10" s="13">
        <f t="shared" si="0"/>
        <v>902.5831234515701</v>
      </c>
      <c r="Q10" s="14">
        <f t="shared" si="1"/>
        <v>0</v>
      </c>
      <c r="R10" s="13">
        <f t="shared" si="2"/>
        <v>902.5831234515701</v>
      </c>
      <c r="S10" s="13">
        <f t="shared" si="3"/>
        <v>797.1441989008987</v>
      </c>
      <c r="T10" s="13">
        <f t="shared" si="4"/>
        <v>105.43892455067144</v>
      </c>
      <c r="U10" s="13">
        <f t="shared" si="5"/>
        <v>7637.969765152816</v>
      </c>
    </row>
    <row r="11" spans="1:21" s="8" customFormat="1" ht="12.75">
      <c r="A11" s="5"/>
      <c r="B11" s="5"/>
      <c r="C11" s="16"/>
      <c r="D11" s="17"/>
      <c r="E11" s="17"/>
      <c r="F11" s="18"/>
      <c r="G11" s="18"/>
      <c r="H11" s="53"/>
      <c r="I11" s="53"/>
      <c r="J11" s="53"/>
      <c r="K11" s="19"/>
      <c r="L11" s="5"/>
      <c r="M11" s="9">
        <f t="shared" si="6"/>
        <v>4</v>
      </c>
      <c r="N11" s="10">
        <f t="shared" si="7"/>
        <v>40634</v>
      </c>
      <c r="O11" s="13">
        <f t="shared" si="8"/>
        <v>7637.969765152816</v>
      </c>
      <c r="P11" s="13">
        <f t="shared" si="0"/>
        <v>902.5831234515701</v>
      </c>
      <c r="Q11" s="14">
        <f t="shared" si="1"/>
        <v>0</v>
      </c>
      <c r="R11" s="13">
        <f t="shared" si="2"/>
        <v>902.5831234515701</v>
      </c>
      <c r="S11" s="13">
        <f t="shared" si="3"/>
        <v>807.10850138716</v>
      </c>
      <c r="T11" s="13">
        <f t="shared" si="4"/>
        <v>95.4746220644102</v>
      </c>
      <c r="U11" s="13">
        <f t="shared" si="5"/>
        <v>6830.861263765656</v>
      </c>
    </row>
    <row r="12" spans="1:21" s="8" customFormat="1" ht="12.75">
      <c r="A12" s="5"/>
      <c r="B12" s="5"/>
      <c r="C12" s="20"/>
      <c r="D12" s="51" t="s">
        <v>15</v>
      </c>
      <c r="E12" s="51"/>
      <c r="F12" s="51"/>
      <c r="G12" s="51"/>
      <c r="H12" s="21"/>
      <c r="I12" s="21"/>
      <c r="J12" s="21"/>
      <c r="K12" s="22"/>
      <c r="L12"/>
      <c r="M12" s="9">
        <f t="shared" si="6"/>
        <v>5</v>
      </c>
      <c r="N12" s="10">
        <f t="shared" si="7"/>
        <v>40664</v>
      </c>
      <c r="O12" s="13">
        <f t="shared" si="8"/>
        <v>6830.861263765656</v>
      </c>
      <c r="P12" s="13">
        <f t="shared" si="0"/>
        <v>902.5831234515701</v>
      </c>
      <c r="Q12" s="14">
        <f t="shared" si="1"/>
        <v>0</v>
      </c>
      <c r="R12" s="13">
        <f t="shared" si="2"/>
        <v>902.5831234515701</v>
      </c>
      <c r="S12" s="13">
        <f t="shared" si="3"/>
        <v>817.1973576544995</v>
      </c>
      <c r="T12" s="13">
        <f t="shared" si="4"/>
        <v>85.38576579707069</v>
      </c>
      <c r="U12" s="13">
        <f t="shared" si="5"/>
        <v>6013.663906111156</v>
      </c>
    </row>
    <row r="13" spans="1:21" ht="12.75">
      <c r="A13" s="5"/>
      <c r="B13" s="5"/>
      <c r="C13" s="20"/>
      <c r="D13" s="51"/>
      <c r="E13" s="51"/>
      <c r="F13" s="51"/>
      <c r="G13" s="51"/>
      <c r="H13" s="21"/>
      <c r="I13" s="21"/>
      <c r="J13" s="21"/>
      <c r="K13" s="22"/>
      <c r="M13" s="9">
        <f t="shared" si="6"/>
        <v>6</v>
      </c>
      <c r="N13" s="10">
        <f t="shared" si="7"/>
        <v>40695</v>
      </c>
      <c r="O13" s="13">
        <f t="shared" si="8"/>
        <v>6013.663906111156</v>
      </c>
      <c r="P13" s="13">
        <f t="shared" si="0"/>
        <v>902.5831234515701</v>
      </c>
      <c r="Q13" s="14">
        <f t="shared" si="1"/>
        <v>0</v>
      </c>
      <c r="R13" s="13">
        <f t="shared" si="2"/>
        <v>902.5831234515701</v>
      </c>
      <c r="S13" s="13">
        <f t="shared" si="3"/>
        <v>827.4123246251806</v>
      </c>
      <c r="T13" s="13">
        <f t="shared" si="4"/>
        <v>75.17079882638946</v>
      </c>
      <c r="U13" s="13">
        <f t="shared" si="5"/>
        <v>5186.251581485976</v>
      </c>
    </row>
    <row r="14" spans="1:21" ht="13.5" thickBot="1">
      <c r="A14" s="5"/>
      <c r="B14" s="5"/>
      <c r="C14" s="20"/>
      <c r="D14" s="23"/>
      <c r="E14" s="23"/>
      <c r="F14" s="24"/>
      <c r="G14" s="24"/>
      <c r="H14" s="21"/>
      <c r="I14" s="21"/>
      <c r="J14" s="21"/>
      <c r="K14" s="22"/>
      <c r="M14" s="9">
        <f t="shared" si="6"/>
        <v>7</v>
      </c>
      <c r="N14" s="10">
        <f t="shared" si="7"/>
        <v>40725</v>
      </c>
      <c r="O14" s="13">
        <f t="shared" si="8"/>
        <v>5186.251581485976</v>
      </c>
      <c r="P14" s="13">
        <f t="shared" si="0"/>
        <v>902.5831234515701</v>
      </c>
      <c r="Q14" s="14">
        <f t="shared" si="1"/>
        <v>0</v>
      </c>
      <c r="R14" s="13">
        <f t="shared" si="2"/>
        <v>902.5831234515701</v>
      </c>
      <c r="S14" s="13">
        <f t="shared" si="3"/>
        <v>837.7549786829954</v>
      </c>
      <c r="T14" s="13">
        <f t="shared" si="4"/>
        <v>64.8281447685747</v>
      </c>
      <c r="U14" s="13">
        <f t="shared" si="5"/>
        <v>4348.496602802981</v>
      </c>
    </row>
    <row r="15" spans="1:21" ht="12.75">
      <c r="A15" s="5"/>
      <c r="B15" s="5"/>
      <c r="C15" s="25"/>
      <c r="D15" s="48" t="s">
        <v>16</v>
      </c>
      <c r="E15" s="49"/>
      <c r="F15" s="49"/>
      <c r="G15" s="50"/>
      <c r="H15" s="54">
        <v>10000</v>
      </c>
      <c r="I15" s="55"/>
      <c r="J15" s="56"/>
      <c r="K15" s="26"/>
      <c r="M15" s="9">
        <f t="shared" si="6"/>
        <v>8</v>
      </c>
      <c r="N15" s="10">
        <f t="shared" si="7"/>
        <v>40756</v>
      </c>
      <c r="O15" s="13">
        <f t="shared" si="8"/>
        <v>4348.496602802981</v>
      </c>
      <c r="P15" s="13">
        <f t="shared" si="0"/>
        <v>902.5831234515701</v>
      </c>
      <c r="Q15" s="14">
        <f t="shared" si="1"/>
        <v>0</v>
      </c>
      <c r="R15" s="13">
        <f t="shared" si="2"/>
        <v>902.5831234515701</v>
      </c>
      <c r="S15" s="13">
        <f t="shared" si="3"/>
        <v>848.2269159165329</v>
      </c>
      <c r="T15" s="13">
        <f t="shared" si="4"/>
        <v>54.356207535037264</v>
      </c>
      <c r="U15" s="13">
        <f t="shared" si="5"/>
        <v>3500.269686886448</v>
      </c>
    </row>
    <row r="16" spans="1:21" ht="13.5" thickBot="1">
      <c r="A16" s="5"/>
      <c r="B16" s="5"/>
      <c r="C16" s="25"/>
      <c r="D16" s="49"/>
      <c r="E16" s="49"/>
      <c r="F16" s="49"/>
      <c r="G16" s="50"/>
      <c r="H16" s="57"/>
      <c r="I16" s="58"/>
      <c r="J16" s="59"/>
      <c r="K16" s="26"/>
      <c r="M16" s="9">
        <f t="shared" si="6"/>
        <v>9</v>
      </c>
      <c r="N16" s="10">
        <f t="shared" si="7"/>
        <v>40787</v>
      </c>
      <c r="O16" s="13">
        <f t="shared" si="8"/>
        <v>3500.269686886448</v>
      </c>
      <c r="P16" s="13">
        <f t="shared" si="0"/>
        <v>902.5831234515701</v>
      </c>
      <c r="Q16" s="14">
        <f t="shared" si="1"/>
        <v>0</v>
      </c>
      <c r="R16" s="13">
        <f t="shared" si="2"/>
        <v>902.5831234515701</v>
      </c>
      <c r="S16" s="13">
        <f t="shared" si="3"/>
        <v>858.8297523654895</v>
      </c>
      <c r="T16" s="13">
        <f t="shared" si="4"/>
        <v>43.7533710860806</v>
      </c>
      <c r="U16" s="13">
        <f t="shared" si="5"/>
        <v>2641.4399345209586</v>
      </c>
    </row>
    <row r="17" spans="1:21" ht="12.75">
      <c r="A17" s="5"/>
      <c r="B17" s="5"/>
      <c r="C17" s="25"/>
      <c r="D17" s="48" t="s">
        <v>17</v>
      </c>
      <c r="E17" s="49"/>
      <c r="F17" s="49"/>
      <c r="G17" s="50"/>
      <c r="H17" s="60">
        <v>0.15</v>
      </c>
      <c r="I17" s="55"/>
      <c r="J17" s="56"/>
      <c r="K17" s="26"/>
      <c r="L17" s="7"/>
      <c r="M17" s="9">
        <f t="shared" si="6"/>
        <v>10</v>
      </c>
      <c r="N17" s="10">
        <f t="shared" si="7"/>
        <v>40817</v>
      </c>
      <c r="O17" s="13">
        <f t="shared" si="8"/>
        <v>2641.4399345209586</v>
      </c>
      <c r="P17" s="13">
        <f t="shared" si="0"/>
        <v>902.5831234515701</v>
      </c>
      <c r="Q17" s="14">
        <f t="shared" si="1"/>
        <v>0</v>
      </c>
      <c r="R17" s="13">
        <f t="shared" si="2"/>
        <v>902.5831234515701</v>
      </c>
      <c r="S17" s="13">
        <f t="shared" si="3"/>
        <v>869.5651242700582</v>
      </c>
      <c r="T17" s="13">
        <f t="shared" si="4"/>
        <v>33.01799918151198</v>
      </c>
      <c r="U17" s="13">
        <f t="shared" si="5"/>
        <v>1771.8748102509003</v>
      </c>
    </row>
    <row r="18" spans="1:21" ht="13.5" thickBot="1">
      <c r="A18" s="5"/>
      <c r="B18" s="5"/>
      <c r="C18" s="25"/>
      <c r="D18" s="49"/>
      <c r="E18" s="49"/>
      <c r="F18" s="49"/>
      <c r="G18" s="50"/>
      <c r="H18" s="57"/>
      <c r="I18" s="58"/>
      <c r="J18" s="59"/>
      <c r="K18" s="26"/>
      <c r="L18" s="7"/>
      <c r="M18" s="9">
        <f t="shared" si="6"/>
        <v>11</v>
      </c>
      <c r="N18" s="10">
        <f t="shared" si="7"/>
        <v>40848</v>
      </c>
      <c r="O18" s="13">
        <f t="shared" si="8"/>
        <v>1771.8748102509003</v>
      </c>
      <c r="P18" s="13">
        <f t="shared" si="0"/>
        <v>902.5831234515701</v>
      </c>
      <c r="Q18" s="14">
        <f t="shared" si="1"/>
        <v>0</v>
      </c>
      <c r="R18" s="13">
        <f t="shared" si="2"/>
        <v>902.5831234515701</v>
      </c>
      <c r="S18" s="13">
        <f t="shared" si="3"/>
        <v>880.4346883234339</v>
      </c>
      <c r="T18" s="13">
        <f t="shared" si="4"/>
        <v>22.148435128136253</v>
      </c>
      <c r="U18" s="13">
        <f t="shared" si="5"/>
        <v>891.4401219274664</v>
      </c>
    </row>
    <row r="19" spans="1:21" ht="12.75">
      <c r="A19" s="5"/>
      <c r="B19" s="5"/>
      <c r="C19" s="25"/>
      <c r="D19" s="48" t="s">
        <v>18</v>
      </c>
      <c r="E19" s="49"/>
      <c r="F19" s="49"/>
      <c r="G19" s="50"/>
      <c r="H19" s="61">
        <v>1</v>
      </c>
      <c r="I19" s="55"/>
      <c r="J19" s="56"/>
      <c r="K19" s="26"/>
      <c r="L19" s="7"/>
      <c r="M19" s="9">
        <f t="shared" si="6"/>
        <v>12</v>
      </c>
      <c r="N19" s="10">
        <f t="shared" si="7"/>
        <v>40878</v>
      </c>
      <c r="O19" s="13">
        <f t="shared" si="8"/>
        <v>891.4401219274664</v>
      </c>
      <c r="P19" s="13">
        <f t="shared" si="0"/>
        <v>902.5831234515701</v>
      </c>
      <c r="Q19" s="14">
        <f t="shared" si="1"/>
        <v>0</v>
      </c>
      <c r="R19" s="13">
        <f t="shared" si="2"/>
        <v>902.5831234515701</v>
      </c>
      <c r="S19" s="13">
        <f t="shared" si="3"/>
        <v>891.4401219274769</v>
      </c>
      <c r="T19" s="13">
        <f t="shared" si="4"/>
        <v>11.143001524093329</v>
      </c>
      <c r="U19" s="13">
        <f t="shared" si="5"/>
        <v>-1.0459189070388675E-11</v>
      </c>
    </row>
    <row r="20" spans="1:21" ht="13.5" thickBot="1">
      <c r="A20" s="5"/>
      <c r="B20" s="5"/>
      <c r="C20" s="25"/>
      <c r="D20" s="49"/>
      <c r="E20" s="49"/>
      <c r="F20" s="49"/>
      <c r="G20" s="50"/>
      <c r="H20" s="57"/>
      <c r="I20" s="58"/>
      <c r="J20" s="59"/>
      <c r="K20" s="26"/>
      <c r="L20" s="7"/>
      <c r="M20" s="9">
        <f t="shared" si="6"/>
        <v>13</v>
      </c>
      <c r="N20" s="10">
        <f t="shared" si="7"/>
        <v>40909</v>
      </c>
      <c r="O20" s="13">
        <f t="shared" si="8"/>
        <v>-1.0459189070388675E-11</v>
      </c>
      <c r="P20" s="13">
        <f t="shared" si="0"/>
        <v>902.5831234515701</v>
      </c>
      <c r="Q20" s="14">
        <f t="shared" si="1"/>
        <v>0</v>
      </c>
      <c r="R20" s="13">
        <f t="shared" si="2"/>
        <v>902.5831234515701</v>
      </c>
      <c r="S20" s="13">
        <f t="shared" si="3"/>
        <v>902.5831234515703</v>
      </c>
      <c r="T20" s="13">
        <f t="shared" si="4"/>
        <v>-1.3073986337985842E-13</v>
      </c>
      <c r="U20" s="13">
        <f t="shared" si="5"/>
        <v>-902.5831234515807</v>
      </c>
    </row>
    <row r="21" spans="1:21" ht="12.75">
      <c r="A21" s="5"/>
      <c r="B21" s="5"/>
      <c r="C21" s="25"/>
      <c r="D21" s="48" t="s">
        <v>19</v>
      </c>
      <c r="E21" s="49"/>
      <c r="F21" s="49"/>
      <c r="G21" s="50"/>
      <c r="H21" s="62">
        <v>40544</v>
      </c>
      <c r="I21" s="55"/>
      <c r="J21" s="56"/>
      <c r="K21" s="26"/>
      <c r="L21" s="7"/>
      <c r="M21" s="9">
        <f t="shared" si="6"/>
        <v>14</v>
      </c>
      <c r="N21" s="10">
        <f t="shared" si="7"/>
        <v>40940</v>
      </c>
      <c r="O21" s="13">
        <f t="shared" si="8"/>
        <v>-902.5831234515807</v>
      </c>
      <c r="P21" s="13">
        <f t="shared" si="0"/>
        <v>902.5831234515701</v>
      </c>
      <c r="Q21" s="14">
        <f t="shared" si="1"/>
        <v>0</v>
      </c>
      <c r="R21" s="13">
        <f t="shared" si="2"/>
        <v>902.5831234515701</v>
      </c>
      <c r="S21" s="13">
        <f t="shared" si="3"/>
        <v>913.8654124947149</v>
      </c>
      <c r="T21" s="13">
        <f t="shared" si="4"/>
        <v>-11.282289043144758</v>
      </c>
      <c r="U21" s="13">
        <f t="shared" si="5"/>
        <v>-1816.4485359462956</v>
      </c>
    </row>
    <row r="22" spans="1:21" ht="13.5" thickBot="1">
      <c r="A22" s="5"/>
      <c r="B22" s="5"/>
      <c r="C22" s="25"/>
      <c r="D22" s="49"/>
      <c r="E22" s="49"/>
      <c r="F22" s="49"/>
      <c r="G22" s="50"/>
      <c r="H22" s="57"/>
      <c r="I22" s="58"/>
      <c r="J22" s="59"/>
      <c r="K22" s="26"/>
      <c r="L22" s="7"/>
      <c r="M22" s="9">
        <f t="shared" si="6"/>
        <v>15</v>
      </c>
      <c r="N22" s="10">
        <f t="shared" si="7"/>
        <v>40969</v>
      </c>
      <c r="O22" s="13">
        <f t="shared" si="8"/>
        <v>-1816.4485359462956</v>
      </c>
      <c r="P22" s="13">
        <f t="shared" si="0"/>
        <v>902.5831234515701</v>
      </c>
      <c r="Q22" s="14">
        <f t="shared" si="1"/>
        <v>0</v>
      </c>
      <c r="R22" s="13">
        <f t="shared" si="2"/>
        <v>902.5831234515701</v>
      </c>
      <c r="S22" s="13">
        <f t="shared" si="3"/>
        <v>925.2887301508988</v>
      </c>
      <c r="T22" s="13">
        <f t="shared" si="4"/>
        <v>-22.705606699328694</v>
      </c>
      <c r="U22" s="13">
        <f t="shared" si="5"/>
        <v>-2741.737266097194</v>
      </c>
    </row>
    <row r="23" spans="1:21" ht="12.75">
      <c r="A23" s="5"/>
      <c r="B23" s="5"/>
      <c r="C23" s="25"/>
      <c r="D23" s="48" t="s">
        <v>20</v>
      </c>
      <c r="E23" s="49"/>
      <c r="F23" s="49"/>
      <c r="G23" s="50"/>
      <c r="H23" s="54">
        <v>0</v>
      </c>
      <c r="I23" s="55"/>
      <c r="J23" s="56"/>
      <c r="K23" s="26"/>
      <c r="L23" s="7"/>
      <c r="M23" s="9">
        <f t="shared" si="6"/>
        <v>16</v>
      </c>
      <c r="N23" s="10">
        <f t="shared" si="7"/>
        <v>41000</v>
      </c>
      <c r="O23" s="13">
        <f t="shared" si="8"/>
        <v>-2741.737266097194</v>
      </c>
      <c r="P23" s="13">
        <f t="shared" si="0"/>
        <v>902.5831234515701</v>
      </c>
      <c r="Q23" s="14">
        <f t="shared" si="1"/>
        <v>0</v>
      </c>
      <c r="R23" s="13">
        <f t="shared" si="2"/>
        <v>902.5831234515701</v>
      </c>
      <c r="S23" s="13">
        <f t="shared" si="3"/>
        <v>936.8548392777851</v>
      </c>
      <c r="T23" s="13">
        <f t="shared" si="4"/>
        <v>-34.27171582621492</v>
      </c>
      <c r="U23" s="13">
        <f t="shared" si="5"/>
        <v>-3678.5921053749794</v>
      </c>
    </row>
    <row r="24" spans="1:21" ht="13.5" thickBot="1">
      <c r="A24" s="5"/>
      <c r="B24" s="5"/>
      <c r="C24" s="25"/>
      <c r="D24" s="49"/>
      <c r="E24" s="49"/>
      <c r="F24" s="49"/>
      <c r="G24" s="50"/>
      <c r="H24" s="57"/>
      <c r="I24" s="58"/>
      <c r="J24" s="59"/>
      <c r="K24" s="26"/>
      <c r="L24" s="7"/>
      <c r="M24" s="9">
        <f t="shared" si="6"/>
        <v>17</v>
      </c>
      <c r="N24" s="10">
        <f t="shared" si="7"/>
        <v>41030</v>
      </c>
      <c r="O24" s="13">
        <f t="shared" si="8"/>
        <v>-3678.5921053749794</v>
      </c>
      <c r="P24" s="13">
        <f t="shared" si="0"/>
        <v>902.5831234515701</v>
      </c>
      <c r="Q24" s="14">
        <f t="shared" si="1"/>
        <v>0</v>
      </c>
      <c r="R24" s="13">
        <f t="shared" si="2"/>
        <v>902.5831234515701</v>
      </c>
      <c r="S24" s="13">
        <f t="shared" si="3"/>
        <v>948.5655247687574</v>
      </c>
      <c r="T24" s="13">
        <f t="shared" si="4"/>
        <v>-45.98240131718725</v>
      </c>
      <c r="U24" s="13">
        <f t="shared" si="5"/>
        <v>-4627.157630143737</v>
      </c>
    </row>
    <row r="25" spans="1:21" ht="13.5" thickBot="1">
      <c r="A25" s="5"/>
      <c r="B25" s="5"/>
      <c r="C25" s="27"/>
      <c r="D25" s="28"/>
      <c r="E25" s="28"/>
      <c r="F25" s="29"/>
      <c r="G25" s="29"/>
      <c r="H25" s="30"/>
      <c r="I25" s="30"/>
      <c r="J25" s="31"/>
      <c r="K25" s="32"/>
      <c r="L25" s="7"/>
      <c r="M25" s="9">
        <f t="shared" si="6"/>
        <v>18</v>
      </c>
      <c r="N25" s="10">
        <f t="shared" si="7"/>
        <v>41061</v>
      </c>
      <c r="O25" s="13">
        <f t="shared" si="8"/>
        <v>-4627.157630143737</v>
      </c>
      <c r="P25" s="13">
        <f t="shared" si="0"/>
        <v>902.5831234515701</v>
      </c>
      <c r="Q25" s="14">
        <f t="shared" si="1"/>
        <v>0</v>
      </c>
      <c r="R25" s="13">
        <f t="shared" si="2"/>
        <v>902.5831234515701</v>
      </c>
      <c r="S25" s="13">
        <f t="shared" si="3"/>
        <v>960.4225938283669</v>
      </c>
      <c r="T25" s="13">
        <f t="shared" si="4"/>
        <v>-57.83947037679672</v>
      </c>
      <c r="U25" s="13">
        <f t="shared" si="5"/>
        <v>-5587.580223972104</v>
      </c>
    </row>
    <row r="26" spans="1:21" ht="12.75">
      <c r="A26" s="5"/>
      <c r="B26" s="5"/>
      <c r="C26" s="33"/>
      <c r="D26" s="33"/>
      <c r="E26" s="33"/>
      <c r="H26" s="34"/>
      <c r="I26" s="34"/>
      <c r="J26" s="35"/>
      <c r="K26" s="36"/>
      <c r="L26" s="7"/>
      <c r="M26" s="9">
        <f t="shared" si="6"/>
        <v>19</v>
      </c>
      <c r="N26" s="10">
        <f t="shared" si="7"/>
        <v>41091</v>
      </c>
      <c r="O26" s="13">
        <f t="shared" si="8"/>
        <v>-5587.580223972104</v>
      </c>
      <c r="P26" s="13">
        <f t="shared" si="0"/>
        <v>902.5831234515701</v>
      </c>
      <c r="Q26" s="14">
        <f t="shared" si="1"/>
        <v>0</v>
      </c>
      <c r="R26" s="13">
        <f t="shared" si="2"/>
        <v>902.5831234515701</v>
      </c>
      <c r="S26" s="13">
        <f t="shared" si="3"/>
        <v>972.4278762512215</v>
      </c>
      <c r="T26" s="13">
        <f t="shared" si="4"/>
        <v>-69.8447527996513</v>
      </c>
      <c r="U26" s="13">
        <f t="shared" si="5"/>
        <v>-6560.0081002233255</v>
      </c>
    </row>
    <row r="27" spans="1:21" ht="15">
      <c r="A27" s="5"/>
      <c r="B27" s="5"/>
      <c r="C27" s="37" t="s">
        <v>21</v>
      </c>
      <c r="D27" s="38"/>
      <c r="E27" s="38"/>
      <c r="F27" s="39"/>
      <c r="G27" s="39"/>
      <c r="H27" s="34"/>
      <c r="I27" s="34"/>
      <c r="J27" s="35"/>
      <c r="K27" s="36"/>
      <c r="L27" s="7"/>
      <c r="M27" s="9">
        <f t="shared" si="6"/>
        <v>20</v>
      </c>
      <c r="N27" s="10">
        <f t="shared" si="7"/>
        <v>41122</v>
      </c>
      <c r="O27" s="13">
        <f t="shared" si="8"/>
        <v>-6560.0081002233255</v>
      </c>
      <c r="P27" s="13">
        <f t="shared" si="0"/>
        <v>902.5831234515701</v>
      </c>
      <c r="Q27" s="14">
        <f t="shared" si="1"/>
        <v>0</v>
      </c>
      <c r="R27" s="13">
        <f t="shared" si="2"/>
        <v>902.5831234515701</v>
      </c>
      <c r="S27" s="13">
        <f t="shared" si="3"/>
        <v>984.5832247043617</v>
      </c>
      <c r="T27" s="13">
        <f t="shared" si="4"/>
        <v>-82.00010125279157</v>
      </c>
      <c r="U27" s="13">
        <f t="shared" si="5"/>
        <v>-7544.591324927687</v>
      </c>
    </row>
    <row r="28" spans="1:21" ht="14.25">
      <c r="A28" s="5"/>
      <c r="B28" s="5"/>
      <c r="C28" s="38" t="s">
        <v>22</v>
      </c>
      <c r="D28" s="38"/>
      <c r="E28" s="38"/>
      <c r="F28" s="39"/>
      <c r="G28" s="39"/>
      <c r="H28" s="34"/>
      <c r="I28" s="34"/>
      <c r="J28" s="35"/>
      <c r="K28" s="36"/>
      <c r="M28" s="9">
        <f t="shared" si="6"/>
        <v>21</v>
      </c>
      <c r="N28" s="10">
        <f t="shared" si="7"/>
        <v>41153</v>
      </c>
      <c r="O28" s="13">
        <f t="shared" si="8"/>
        <v>-7544.591324927687</v>
      </c>
      <c r="P28" s="13">
        <f t="shared" si="0"/>
        <v>902.5831234515701</v>
      </c>
      <c r="Q28" s="14">
        <f t="shared" si="1"/>
        <v>0</v>
      </c>
      <c r="R28" s="13">
        <f t="shared" si="2"/>
        <v>902.5831234515701</v>
      </c>
      <c r="S28" s="13">
        <f t="shared" si="3"/>
        <v>996.8905150131662</v>
      </c>
      <c r="T28" s="13">
        <f t="shared" si="4"/>
        <v>-94.30739156159609</v>
      </c>
      <c r="U28" s="13">
        <f t="shared" si="5"/>
        <v>-8541.481839940854</v>
      </c>
    </row>
    <row r="29" spans="1:21" ht="14.25">
      <c r="A29" s="5"/>
      <c r="B29" s="5"/>
      <c r="C29" s="38" t="s">
        <v>23</v>
      </c>
      <c r="D29" s="38"/>
      <c r="E29" s="38"/>
      <c r="F29" s="39"/>
      <c r="G29" s="39"/>
      <c r="H29" s="34"/>
      <c r="I29" s="34"/>
      <c r="J29" s="35"/>
      <c r="K29" s="36"/>
      <c r="M29" s="9">
        <f t="shared" si="6"/>
        <v>22</v>
      </c>
      <c r="N29" s="10">
        <f t="shared" si="7"/>
        <v>41183</v>
      </c>
      <c r="O29" s="13">
        <f t="shared" si="8"/>
        <v>-8541.481839940854</v>
      </c>
      <c r="P29" s="13">
        <f t="shared" si="0"/>
        <v>902.5831234515701</v>
      </c>
      <c r="Q29" s="14">
        <f t="shared" si="1"/>
        <v>0</v>
      </c>
      <c r="R29" s="13">
        <f t="shared" si="2"/>
        <v>902.5831234515701</v>
      </c>
      <c r="S29" s="13">
        <f t="shared" si="3"/>
        <v>1009.3516464508308</v>
      </c>
      <c r="T29" s="13">
        <f t="shared" si="4"/>
        <v>-106.76852299926067</v>
      </c>
      <c r="U29" s="13">
        <f t="shared" si="5"/>
        <v>-9550.833486391684</v>
      </c>
    </row>
    <row r="30" spans="1:21" ht="13.5" thickBot="1">
      <c r="A30" s="8"/>
      <c r="B30" s="8"/>
      <c r="C30" s="33"/>
      <c r="D30" s="33"/>
      <c r="E30" s="33"/>
      <c r="H30" s="34"/>
      <c r="I30" s="34"/>
      <c r="J30" s="35"/>
      <c r="K30" s="36"/>
      <c r="L30" s="8"/>
      <c r="M30" s="9">
        <f t="shared" si="6"/>
        <v>23</v>
      </c>
      <c r="N30" s="10">
        <f t="shared" si="7"/>
        <v>41214</v>
      </c>
      <c r="O30" s="13">
        <f t="shared" si="8"/>
        <v>-9550.833486391684</v>
      </c>
      <c r="P30" s="13">
        <f t="shared" si="0"/>
        <v>902.5831234515701</v>
      </c>
      <c r="Q30" s="14">
        <f t="shared" si="1"/>
        <v>0</v>
      </c>
      <c r="R30" s="13">
        <f t="shared" si="2"/>
        <v>902.5831234515701</v>
      </c>
      <c r="S30" s="13">
        <f t="shared" si="3"/>
        <v>1021.9685420314662</v>
      </c>
      <c r="T30" s="13">
        <f t="shared" si="4"/>
        <v>-119.38541857989605</v>
      </c>
      <c r="U30" s="13">
        <f t="shared" si="5"/>
        <v>-10572.80202842315</v>
      </c>
    </row>
    <row r="31" spans="1:21" ht="12.75">
      <c r="A31" s="8"/>
      <c r="B31" s="8"/>
      <c r="C31" s="16"/>
      <c r="D31" s="17"/>
      <c r="E31" s="17"/>
      <c r="F31" s="40"/>
      <c r="G31" s="40"/>
      <c r="H31" s="17"/>
      <c r="I31" s="17"/>
      <c r="J31" s="41"/>
      <c r="K31" s="42"/>
      <c r="L31" s="8"/>
      <c r="M31" s="9">
        <f t="shared" si="6"/>
        <v>24</v>
      </c>
      <c r="N31" s="10">
        <f t="shared" si="7"/>
        <v>41244</v>
      </c>
      <c r="O31" s="13">
        <f t="shared" si="8"/>
        <v>-10572.80202842315</v>
      </c>
      <c r="P31" s="13">
        <f t="shared" si="0"/>
        <v>902.5831234515701</v>
      </c>
      <c r="Q31" s="14">
        <f t="shared" si="1"/>
        <v>0</v>
      </c>
      <c r="R31" s="13">
        <f t="shared" si="2"/>
        <v>902.5831234515701</v>
      </c>
      <c r="S31" s="13">
        <f t="shared" si="3"/>
        <v>1034.7431488068596</v>
      </c>
      <c r="T31" s="13">
        <f t="shared" si="4"/>
        <v>-132.16002535528938</v>
      </c>
      <c r="U31" s="13">
        <f t="shared" si="5"/>
        <v>-11607.54517723001</v>
      </c>
    </row>
    <row r="32" spans="1:21" ht="12.75">
      <c r="A32" s="8"/>
      <c r="B32" s="8"/>
      <c r="C32" s="20"/>
      <c r="D32" s="51" t="s">
        <v>24</v>
      </c>
      <c r="E32" s="51"/>
      <c r="F32" s="51"/>
      <c r="G32" s="51"/>
      <c r="H32" s="21"/>
      <c r="I32" s="21"/>
      <c r="J32" s="21"/>
      <c r="K32" s="22"/>
      <c r="L32" s="8"/>
      <c r="M32" s="9">
        <f t="shared" si="6"/>
        <v>25</v>
      </c>
      <c r="N32" s="10">
        <f t="shared" si="7"/>
        <v>41275</v>
      </c>
      <c r="O32" s="13">
        <f t="shared" si="8"/>
        <v>-11607.54517723001</v>
      </c>
      <c r="P32" s="13">
        <f t="shared" si="0"/>
        <v>902.5831234515701</v>
      </c>
      <c r="Q32" s="14">
        <f t="shared" si="1"/>
        <v>0</v>
      </c>
      <c r="R32" s="13">
        <f t="shared" si="2"/>
        <v>902.5831234515701</v>
      </c>
      <c r="S32" s="13">
        <f t="shared" si="3"/>
        <v>1047.6774381669452</v>
      </c>
      <c r="T32" s="13">
        <f t="shared" si="4"/>
        <v>-145.0943147153751</v>
      </c>
      <c r="U32" s="13">
        <f t="shared" si="5"/>
        <v>-12655.222615396955</v>
      </c>
    </row>
    <row r="33" spans="1:21" ht="12.75">
      <c r="A33" s="8"/>
      <c r="B33" s="8"/>
      <c r="C33" s="20"/>
      <c r="D33" s="51"/>
      <c r="E33" s="51"/>
      <c r="F33" s="51"/>
      <c r="G33" s="51"/>
      <c r="H33" s="21"/>
      <c r="I33" s="21"/>
      <c r="J33" s="21"/>
      <c r="K33" s="22"/>
      <c r="L33" s="8"/>
      <c r="M33" s="9">
        <f t="shared" si="6"/>
        <v>26</v>
      </c>
      <c r="N33" s="10">
        <f t="shared" si="7"/>
        <v>41306</v>
      </c>
      <c r="O33" s="13">
        <f t="shared" si="8"/>
        <v>-12655.222615396955</v>
      </c>
      <c r="P33" s="13">
        <f t="shared" si="0"/>
        <v>902.5831234515701</v>
      </c>
      <c r="Q33" s="14">
        <f t="shared" si="1"/>
        <v>0</v>
      </c>
      <c r="R33" s="13">
        <f t="shared" si="2"/>
        <v>902.5831234515701</v>
      </c>
      <c r="S33" s="13">
        <f t="shared" si="3"/>
        <v>1060.7734061440322</v>
      </c>
      <c r="T33" s="13">
        <f t="shared" si="4"/>
        <v>-158.19028269246192</v>
      </c>
      <c r="U33" s="13">
        <f t="shared" si="5"/>
        <v>-13715.996021540986</v>
      </c>
    </row>
    <row r="34" spans="1:21" ht="13.5" thickBot="1">
      <c r="A34" s="8"/>
      <c r="B34" s="8"/>
      <c r="C34" s="20"/>
      <c r="D34" s="23"/>
      <c r="E34" s="23"/>
      <c r="F34" s="24"/>
      <c r="G34" s="24"/>
      <c r="H34" s="21"/>
      <c r="I34" s="21"/>
      <c r="J34" s="21"/>
      <c r="K34" s="22"/>
      <c r="L34" s="8"/>
      <c r="M34" s="9">
        <f t="shared" si="6"/>
        <v>27</v>
      </c>
      <c r="N34" s="10">
        <f t="shared" si="7"/>
        <v>41334</v>
      </c>
      <c r="O34" s="13">
        <f t="shared" si="8"/>
        <v>-13715.996021540986</v>
      </c>
      <c r="P34" s="13">
        <f t="shared" si="0"/>
        <v>902.5831234515701</v>
      </c>
      <c r="Q34" s="14">
        <f t="shared" si="1"/>
        <v>0</v>
      </c>
      <c r="R34" s="13">
        <f t="shared" si="2"/>
        <v>902.5831234515701</v>
      </c>
      <c r="S34" s="13">
        <f t="shared" si="3"/>
        <v>1074.0330737208324</v>
      </c>
      <c r="T34" s="13">
        <f t="shared" si="4"/>
        <v>-171.44995026926233</v>
      </c>
      <c r="U34" s="13">
        <f t="shared" si="5"/>
        <v>-14790.02909526182</v>
      </c>
    </row>
    <row r="35" spans="1:21" ht="12.75">
      <c r="A35" s="8"/>
      <c r="B35" s="8"/>
      <c r="C35" s="25"/>
      <c r="D35" s="48" t="s">
        <v>25</v>
      </c>
      <c r="E35" s="49"/>
      <c r="F35" s="49"/>
      <c r="G35" s="50"/>
      <c r="H35" s="63">
        <f>IF(Values_Entered,-PMT(Interest_Rate/12,Loan_Years*12,Loan_Amount),"")</f>
        <v>902.5831234515701</v>
      </c>
      <c r="I35" s="64"/>
      <c r="J35" s="65"/>
      <c r="K35" s="26"/>
      <c r="L35" s="8"/>
      <c r="M35" s="9">
        <f t="shared" si="6"/>
        <v>28</v>
      </c>
      <c r="N35" s="10">
        <f t="shared" si="7"/>
        <v>41365</v>
      </c>
      <c r="O35" s="13">
        <f t="shared" si="8"/>
        <v>-14790.02909526182</v>
      </c>
      <c r="P35" s="13">
        <f t="shared" si="0"/>
        <v>902.5831234515701</v>
      </c>
      <c r="Q35" s="14">
        <f t="shared" si="1"/>
        <v>0</v>
      </c>
      <c r="R35" s="13">
        <f t="shared" si="2"/>
        <v>902.5831234515701</v>
      </c>
      <c r="S35" s="13">
        <f t="shared" si="3"/>
        <v>1087.4584871423428</v>
      </c>
      <c r="T35" s="13">
        <f t="shared" si="4"/>
        <v>-184.87536369077273</v>
      </c>
      <c r="U35" s="13">
        <f t="shared" si="5"/>
        <v>-15877.487582404163</v>
      </c>
    </row>
    <row r="36" spans="1:21" ht="13.5" thickBot="1">
      <c r="A36" s="5"/>
      <c r="B36" s="5"/>
      <c r="C36" s="25"/>
      <c r="D36" s="49"/>
      <c r="E36" s="49"/>
      <c r="F36" s="49"/>
      <c r="G36" s="50"/>
      <c r="H36" s="66"/>
      <c r="I36" s="67"/>
      <c r="J36" s="68"/>
      <c r="K36" s="26"/>
      <c r="M36" s="9">
        <f t="shared" si="6"/>
        <v>29</v>
      </c>
      <c r="N36" s="10">
        <f t="shared" si="7"/>
        <v>41395</v>
      </c>
      <c r="O36" s="13">
        <f t="shared" si="8"/>
        <v>-15877.487582404163</v>
      </c>
      <c r="P36" s="13">
        <f t="shared" si="0"/>
        <v>902.5831234515701</v>
      </c>
      <c r="Q36" s="14">
        <f t="shared" si="1"/>
        <v>0</v>
      </c>
      <c r="R36" s="13">
        <f t="shared" si="2"/>
        <v>902.5831234515701</v>
      </c>
      <c r="S36" s="13">
        <f t="shared" si="3"/>
        <v>1101.051718231622</v>
      </c>
      <c r="T36" s="13">
        <f t="shared" si="4"/>
        <v>-198.46859478005203</v>
      </c>
      <c r="U36" s="13">
        <f t="shared" si="5"/>
        <v>-16978.539300635784</v>
      </c>
    </row>
    <row r="37" spans="1:21" ht="12.75">
      <c r="A37" s="5"/>
      <c r="B37" s="5"/>
      <c r="C37" s="25"/>
      <c r="D37" s="48" t="s">
        <v>26</v>
      </c>
      <c r="E37" s="49"/>
      <c r="F37" s="49"/>
      <c r="G37" s="50"/>
      <c r="H37" s="69">
        <f>IF(Values_Entered,Loan_Years*12,"")</f>
        <v>12</v>
      </c>
      <c r="I37" s="64"/>
      <c r="J37" s="65"/>
      <c r="K37" s="26"/>
      <c r="M37" s="9">
        <f t="shared" si="6"/>
        <v>30</v>
      </c>
      <c r="N37" s="10">
        <f t="shared" si="7"/>
        <v>41426</v>
      </c>
      <c r="O37" s="13">
        <f t="shared" si="8"/>
        <v>-16978.539300635784</v>
      </c>
      <c r="P37" s="13">
        <f t="shared" si="0"/>
        <v>902.5831234515701</v>
      </c>
      <c r="Q37" s="14">
        <f t="shared" si="1"/>
        <v>0</v>
      </c>
      <c r="R37" s="13">
        <f t="shared" si="2"/>
        <v>902.5831234515701</v>
      </c>
      <c r="S37" s="13">
        <f t="shared" si="3"/>
        <v>1114.8148647095175</v>
      </c>
      <c r="T37" s="13">
        <f t="shared" si="4"/>
        <v>-212.2317412579473</v>
      </c>
      <c r="U37" s="13">
        <f t="shared" si="5"/>
        <v>-18093.354165345303</v>
      </c>
    </row>
    <row r="38" spans="1:21" ht="13.5" thickBot="1">
      <c r="A38" s="5"/>
      <c r="B38" s="5"/>
      <c r="C38" s="25"/>
      <c r="D38" s="49"/>
      <c r="E38" s="49"/>
      <c r="F38" s="49"/>
      <c r="G38" s="50"/>
      <c r="H38" s="66"/>
      <c r="I38" s="67"/>
      <c r="J38" s="68"/>
      <c r="K38" s="26"/>
      <c r="M38" s="9">
        <f t="shared" si="6"/>
        <v>31</v>
      </c>
      <c r="N38" s="10">
        <f t="shared" si="7"/>
        <v>41456</v>
      </c>
      <c r="O38" s="13">
        <f t="shared" si="8"/>
        <v>-18093.354165345303</v>
      </c>
      <c r="P38" s="13">
        <f t="shared" si="0"/>
        <v>902.5831234515701</v>
      </c>
      <c r="Q38" s="14">
        <f t="shared" si="1"/>
        <v>0</v>
      </c>
      <c r="R38" s="13">
        <f t="shared" si="2"/>
        <v>902.5831234515701</v>
      </c>
      <c r="S38" s="13">
        <f t="shared" si="3"/>
        <v>1128.7500505183864</v>
      </c>
      <c r="T38" s="13">
        <f t="shared" si="4"/>
        <v>-226.16692706681627</v>
      </c>
      <c r="U38" s="13">
        <f t="shared" si="5"/>
        <v>-19222.10421586369</v>
      </c>
    </row>
    <row r="39" spans="1:21" ht="12.75">
      <c r="A39" s="5"/>
      <c r="B39" s="5"/>
      <c r="C39" s="25"/>
      <c r="D39" s="48" t="s">
        <v>27</v>
      </c>
      <c r="E39" s="49"/>
      <c r="F39" s="49"/>
      <c r="G39" s="50"/>
      <c r="H39" s="69">
        <f>IF(Values_Entered,Number_of_Payments,"")</f>
        <v>12</v>
      </c>
      <c r="I39" s="64"/>
      <c r="J39" s="65"/>
      <c r="K39" s="26"/>
      <c r="M39" s="9">
        <f t="shared" si="6"/>
        <v>32</v>
      </c>
      <c r="N39" s="10">
        <f t="shared" si="7"/>
        <v>41487</v>
      </c>
      <c r="O39" s="13">
        <f t="shared" si="8"/>
        <v>-19222.10421586369</v>
      </c>
      <c r="P39" s="13">
        <f t="shared" si="0"/>
        <v>902.5831234515701</v>
      </c>
      <c r="Q39" s="14">
        <f t="shared" si="1"/>
        <v>0</v>
      </c>
      <c r="R39" s="13">
        <f t="shared" si="2"/>
        <v>902.5831234515701</v>
      </c>
      <c r="S39" s="13">
        <f t="shared" si="3"/>
        <v>1142.8594261498663</v>
      </c>
      <c r="T39" s="13">
        <f t="shared" si="4"/>
        <v>-240.27630269829612</v>
      </c>
      <c r="U39" s="13">
        <f t="shared" si="5"/>
        <v>-20364.963642013554</v>
      </c>
    </row>
    <row r="40" spans="1:21" ht="13.5" thickBot="1">
      <c r="A40" s="5"/>
      <c r="B40" s="5"/>
      <c r="C40" s="25"/>
      <c r="D40" s="49"/>
      <c r="E40" s="49"/>
      <c r="F40" s="49"/>
      <c r="G40" s="50"/>
      <c r="H40" s="66"/>
      <c r="I40" s="67"/>
      <c r="J40" s="68"/>
      <c r="K40" s="26"/>
      <c r="M40" s="9">
        <f t="shared" si="6"/>
        <v>33</v>
      </c>
      <c r="N40" s="10">
        <f t="shared" si="7"/>
        <v>41518</v>
      </c>
      <c r="O40" s="13">
        <f t="shared" si="8"/>
        <v>-20364.963642013554</v>
      </c>
      <c r="P40" s="13">
        <f t="shared" si="0"/>
        <v>902.5831234515701</v>
      </c>
      <c r="Q40" s="14">
        <f t="shared" si="1"/>
        <v>0</v>
      </c>
      <c r="R40" s="13">
        <f t="shared" si="2"/>
        <v>902.5831234515701</v>
      </c>
      <c r="S40" s="13">
        <f t="shared" si="3"/>
        <v>1157.1451689767396</v>
      </c>
      <c r="T40" s="13">
        <f t="shared" si="4"/>
        <v>-254.56204552516942</v>
      </c>
      <c r="U40" s="13">
        <f t="shared" si="5"/>
        <v>-21522.108810990292</v>
      </c>
    </row>
    <row r="41" spans="1:21" ht="12.75">
      <c r="A41" s="5"/>
      <c r="B41" s="5"/>
      <c r="C41" s="25"/>
      <c r="D41" s="48" t="s">
        <v>28</v>
      </c>
      <c r="E41" s="49"/>
      <c r="F41" s="49"/>
      <c r="G41" s="50"/>
      <c r="H41" s="63">
        <f>IF(Values_Entered,SUMIF(Beg_Bal,"&gt;0",Extra_Pay),"")</f>
        <v>0</v>
      </c>
      <c r="I41" s="64"/>
      <c r="J41" s="65"/>
      <c r="K41" s="26"/>
      <c r="M41" s="9">
        <f t="shared" si="6"/>
        <v>34</v>
      </c>
      <c r="N41" s="10">
        <f t="shared" si="7"/>
        <v>41548</v>
      </c>
      <c r="O41" s="13">
        <f t="shared" si="8"/>
        <v>-21522.108810990292</v>
      </c>
      <c r="P41" s="13">
        <f t="shared" si="0"/>
        <v>902.5831234515701</v>
      </c>
      <c r="Q41" s="14">
        <f t="shared" si="1"/>
        <v>0</v>
      </c>
      <c r="R41" s="13">
        <f t="shared" si="2"/>
        <v>902.5831234515701</v>
      </c>
      <c r="S41" s="13">
        <f t="shared" si="3"/>
        <v>1171.6094835889487</v>
      </c>
      <c r="T41" s="13">
        <f t="shared" si="4"/>
        <v>-269.0263601373786</v>
      </c>
      <c r="U41" s="13">
        <f t="shared" si="5"/>
        <v>-22693.71829457924</v>
      </c>
    </row>
    <row r="42" spans="1:21" ht="13.5" thickBot="1">
      <c r="A42" s="5"/>
      <c r="B42" s="5"/>
      <c r="C42" s="25"/>
      <c r="D42" s="49"/>
      <c r="E42" s="49"/>
      <c r="F42" s="49"/>
      <c r="G42" s="50"/>
      <c r="H42" s="66"/>
      <c r="I42" s="67"/>
      <c r="J42" s="68"/>
      <c r="K42" s="26"/>
      <c r="M42" s="9">
        <f t="shared" si="6"/>
        <v>35</v>
      </c>
      <c r="N42" s="10">
        <f t="shared" si="7"/>
        <v>41579</v>
      </c>
      <c r="O42" s="13">
        <f t="shared" si="8"/>
        <v>-22693.71829457924</v>
      </c>
      <c r="P42" s="13">
        <f t="shared" si="0"/>
        <v>902.5831234515701</v>
      </c>
      <c r="Q42" s="14">
        <f t="shared" si="1"/>
        <v>0</v>
      </c>
      <c r="R42" s="13">
        <f t="shared" si="2"/>
        <v>902.5831234515701</v>
      </c>
      <c r="S42" s="13">
        <f t="shared" si="3"/>
        <v>1186.2546021338107</v>
      </c>
      <c r="T42" s="13">
        <f t="shared" si="4"/>
        <v>-283.6714786822405</v>
      </c>
      <c r="U42" s="13">
        <f t="shared" si="5"/>
        <v>-23879.97289671305</v>
      </c>
    </row>
    <row r="43" spans="1:21" ht="12.75">
      <c r="A43" s="5"/>
      <c r="B43" s="5"/>
      <c r="C43" s="25"/>
      <c r="D43" s="48" t="s">
        <v>29</v>
      </c>
      <c r="E43" s="49"/>
      <c r="F43" s="49"/>
      <c r="G43" s="50"/>
      <c r="H43" s="63">
        <f>IF(Values_Entered,SUMIF(Beg_Bal,"&gt;0",Int),"")</f>
        <v>830.9974814188314</v>
      </c>
      <c r="I43" s="64"/>
      <c r="J43" s="65"/>
      <c r="K43" s="26"/>
      <c r="M43" s="9">
        <f t="shared" si="6"/>
        <v>36</v>
      </c>
      <c r="N43" s="10">
        <f t="shared" si="7"/>
        <v>41609</v>
      </c>
      <c r="O43" s="13">
        <f t="shared" si="8"/>
        <v>-23879.97289671305</v>
      </c>
      <c r="P43" s="13">
        <f t="shared" si="0"/>
        <v>902.5831234515701</v>
      </c>
      <c r="Q43" s="14">
        <f t="shared" si="1"/>
        <v>0</v>
      </c>
      <c r="R43" s="13">
        <f t="shared" si="2"/>
        <v>902.5831234515701</v>
      </c>
      <c r="S43" s="13">
        <f t="shared" si="3"/>
        <v>1201.0827846604832</v>
      </c>
      <c r="T43" s="13">
        <f t="shared" si="4"/>
        <v>-298.4996612089131</v>
      </c>
      <c r="U43" s="13">
        <f t="shared" si="5"/>
        <v>-25081.055681373535</v>
      </c>
    </row>
    <row r="44" spans="1:21" ht="13.5" thickBot="1">
      <c r="A44" s="5"/>
      <c r="B44" s="5"/>
      <c r="C44" s="25"/>
      <c r="D44" s="49"/>
      <c r="E44" s="49"/>
      <c r="F44" s="49"/>
      <c r="G44" s="50"/>
      <c r="H44" s="66"/>
      <c r="I44" s="67"/>
      <c r="J44" s="68"/>
      <c r="K44" s="26"/>
      <c r="M44" s="9">
        <f t="shared" si="6"/>
        <v>37</v>
      </c>
      <c r="N44" s="10">
        <f t="shared" si="7"/>
        <v>41640</v>
      </c>
      <c r="O44" s="13">
        <f t="shared" si="8"/>
        <v>-25081.055681373535</v>
      </c>
      <c r="P44" s="13">
        <f t="shared" si="0"/>
        <v>902.5831234515701</v>
      </c>
      <c r="Q44" s="14">
        <f t="shared" si="1"/>
        <v>0</v>
      </c>
      <c r="R44" s="13">
        <f t="shared" si="2"/>
        <v>902.5831234515701</v>
      </c>
      <c r="S44" s="13">
        <f t="shared" si="3"/>
        <v>1216.0963194687392</v>
      </c>
      <c r="T44" s="13">
        <f t="shared" si="4"/>
        <v>-313.51319601716915</v>
      </c>
      <c r="U44" s="13">
        <f t="shared" si="5"/>
        <v>-26297.152000842274</v>
      </c>
    </row>
    <row r="45" spans="1:21" ht="13.5" thickBot="1">
      <c r="A45" s="5"/>
      <c r="B45" s="5"/>
      <c r="C45" s="27"/>
      <c r="D45" s="28"/>
      <c r="E45" s="28"/>
      <c r="F45" s="28"/>
      <c r="G45" s="30"/>
      <c r="H45" s="28"/>
      <c r="I45" s="28"/>
      <c r="J45" s="31"/>
      <c r="K45" s="43"/>
      <c r="M45" s="9">
        <f t="shared" si="6"/>
        <v>38</v>
      </c>
      <c r="N45" s="10">
        <f t="shared" si="7"/>
        <v>41671</v>
      </c>
      <c r="O45" s="13">
        <f t="shared" si="8"/>
        <v>-26297.152000842274</v>
      </c>
      <c r="P45" s="13">
        <f t="shared" si="0"/>
        <v>902.5831234515701</v>
      </c>
      <c r="Q45" s="14">
        <f t="shared" si="1"/>
        <v>0</v>
      </c>
      <c r="R45" s="13">
        <f t="shared" si="2"/>
        <v>902.5831234515701</v>
      </c>
      <c r="S45" s="13">
        <f t="shared" si="3"/>
        <v>1231.2975234620985</v>
      </c>
      <c r="T45" s="13">
        <f t="shared" si="4"/>
        <v>-328.71440001052844</v>
      </c>
      <c r="U45" s="13">
        <f t="shared" si="5"/>
        <v>-27528.44952430437</v>
      </c>
    </row>
    <row r="46" spans="1:21" ht="12.75">
      <c r="A46" s="5"/>
      <c r="B46" s="5"/>
      <c r="C46" s="8"/>
      <c r="D46" s="8"/>
      <c r="E46" s="8"/>
      <c r="F46" s="8"/>
      <c r="G46" s="8"/>
      <c r="H46" s="8"/>
      <c r="I46" s="8"/>
      <c r="J46" s="44"/>
      <c r="K46" s="8"/>
      <c r="M46" s="9">
        <f t="shared" si="6"/>
        <v>39</v>
      </c>
      <c r="N46" s="10">
        <f t="shared" si="7"/>
        <v>41699</v>
      </c>
      <c r="O46" s="13">
        <f t="shared" si="8"/>
        <v>-27528.44952430437</v>
      </c>
      <c r="P46" s="13">
        <f t="shared" si="0"/>
        <v>902.5831234515701</v>
      </c>
      <c r="Q46" s="14">
        <f t="shared" si="1"/>
        <v>0</v>
      </c>
      <c r="R46" s="13">
        <f t="shared" si="2"/>
        <v>902.5831234515701</v>
      </c>
      <c r="S46" s="13">
        <f t="shared" si="3"/>
        <v>1246.6887425053749</v>
      </c>
      <c r="T46" s="13">
        <f t="shared" si="4"/>
        <v>-344.1056190538047</v>
      </c>
      <c r="U46" s="13">
        <f t="shared" si="5"/>
        <v>-28775.138266809747</v>
      </c>
    </row>
    <row r="47" spans="1:21" ht="12.75">
      <c r="A47" s="5"/>
      <c r="B47" s="5"/>
      <c r="C47" s="8"/>
      <c r="D47" s="8"/>
      <c r="E47" s="8"/>
      <c r="G47" s="5"/>
      <c r="H47" s="8"/>
      <c r="I47" s="8"/>
      <c r="J47" s="8"/>
      <c r="K47" s="8"/>
      <c r="M47" s="9">
        <f t="shared" si="6"/>
        <v>40</v>
      </c>
      <c r="N47" s="10">
        <f t="shared" si="7"/>
        <v>41730</v>
      </c>
      <c r="O47" s="13">
        <f t="shared" si="8"/>
        <v>-28775.138266809747</v>
      </c>
      <c r="P47" s="13">
        <f t="shared" si="0"/>
        <v>902.5831234515701</v>
      </c>
      <c r="Q47" s="14">
        <f t="shared" si="1"/>
        <v>0</v>
      </c>
      <c r="R47" s="13">
        <f t="shared" si="2"/>
        <v>902.5831234515701</v>
      </c>
      <c r="S47" s="13">
        <f t="shared" si="3"/>
        <v>1262.272351786692</v>
      </c>
      <c r="T47" s="13">
        <f t="shared" si="4"/>
        <v>-359.68922833512187</v>
      </c>
      <c r="U47" s="13">
        <f t="shared" si="5"/>
        <v>-30037.410618596437</v>
      </c>
    </row>
    <row r="48" spans="1:21" ht="12.75">
      <c r="A48" s="5"/>
      <c r="B48" s="5"/>
      <c r="C48" s="8"/>
      <c r="D48" s="8"/>
      <c r="E48" s="8"/>
      <c r="G48"/>
      <c r="H48" s="8"/>
      <c r="I48" s="8"/>
      <c r="J48" s="8"/>
      <c r="K48" s="8"/>
      <c r="M48" s="9">
        <f t="shared" si="6"/>
        <v>41</v>
      </c>
      <c r="N48" s="10">
        <f t="shared" si="7"/>
        <v>41760</v>
      </c>
      <c r="O48" s="13">
        <f t="shared" si="8"/>
        <v>-30037.410618596437</v>
      </c>
      <c r="P48" s="13">
        <f t="shared" si="0"/>
        <v>902.5831234515701</v>
      </c>
      <c r="Q48" s="14">
        <f t="shared" si="1"/>
        <v>0</v>
      </c>
      <c r="R48" s="13">
        <f t="shared" si="2"/>
        <v>902.5831234515701</v>
      </c>
      <c r="S48" s="13">
        <f t="shared" si="3"/>
        <v>1278.0507561840257</v>
      </c>
      <c r="T48" s="13">
        <f t="shared" si="4"/>
        <v>-375.46763273245546</v>
      </c>
      <c r="U48" s="13">
        <f t="shared" si="5"/>
        <v>-31315.46137478046</v>
      </c>
    </row>
    <row r="49" spans="1:21" ht="12.75">
      <c r="A49" s="5"/>
      <c r="B49" s="5"/>
      <c r="C49" s="8"/>
      <c r="D49" s="8"/>
      <c r="E49" s="8"/>
      <c r="G49"/>
      <c r="H49" s="8"/>
      <c r="I49" s="8"/>
      <c r="J49" s="8"/>
      <c r="K49" s="8"/>
      <c r="M49" s="9">
        <f t="shared" si="6"/>
        <v>42</v>
      </c>
      <c r="N49" s="10">
        <f t="shared" si="7"/>
        <v>41791</v>
      </c>
      <c r="O49" s="13">
        <f t="shared" si="8"/>
        <v>-31315.46137478046</v>
      </c>
      <c r="P49" s="13">
        <f t="shared" si="0"/>
        <v>902.5831234515701</v>
      </c>
      <c r="Q49" s="14">
        <f t="shared" si="1"/>
        <v>0</v>
      </c>
      <c r="R49" s="13">
        <f t="shared" si="2"/>
        <v>902.5831234515701</v>
      </c>
      <c r="S49" s="13">
        <f t="shared" si="3"/>
        <v>1294.026390636326</v>
      </c>
      <c r="T49" s="13">
        <f t="shared" si="4"/>
        <v>-391.44326718475577</v>
      </c>
      <c r="U49" s="13">
        <f t="shared" si="5"/>
        <v>-32609.487765416787</v>
      </c>
    </row>
    <row r="50" spans="1:21" ht="12.75">
      <c r="A50" s="5"/>
      <c r="B50" s="5"/>
      <c r="C50" s="8"/>
      <c r="D50" s="8"/>
      <c r="E50" s="8"/>
      <c r="G50"/>
      <c r="H50" s="8"/>
      <c r="I50" s="8"/>
      <c r="J50" s="8"/>
      <c r="K50" s="8"/>
      <c r="M50" s="9">
        <f t="shared" si="6"/>
        <v>43</v>
      </c>
      <c r="N50" s="10">
        <f t="shared" si="7"/>
        <v>41821</v>
      </c>
      <c r="O50" s="13">
        <f t="shared" si="8"/>
        <v>-32609.487765416787</v>
      </c>
      <c r="P50" s="13">
        <f t="shared" si="0"/>
        <v>902.5831234515701</v>
      </c>
      <c r="Q50" s="14">
        <f t="shared" si="1"/>
        <v>0</v>
      </c>
      <c r="R50" s="13">
        <f t="shared" si="2"/>
        <v>902.5831234515701</v>
      </c>
      <c r="S50" s="13">
        <f t="shared" si="3"/>
        <v>1310.20172051928</v>
      </c>
      <c r="T50" s="13">
        <f t="shared" si="4"/>
        <v>-407.6185970677098</v>
      </c>
      <c r="U50" s="13">
        <f t="shared" si="5"/>
        <v>-33919.68948593607</v>
      </c>
    </row>
    <row r="51" spans="1:21" ht="12.75">
      <c r="A51" s="5"/>
      <c r="B51" s="5"/>
      <c r="C51" s="8"/>
      <c r="D51" s="8"/>
      <c r="E51" s="8"/>
      <c r="G51"/>
      <c r="H51" s="8"/>
      <c r="I51" s="8"/>
      <c r="J51" s="8"/>
      <c r="K51" s="8"/>
      <c r="M51" s="9">
        <f t="shared" si="6"/>
        <v>44</v>
      </c>
      <c r="N51" s="10">
        <f t="shared" si="7"/>
        <v>41852</v>
      </c>
      <c r="O51" s="13">
        <f t="shared" si="8"/>
        <v>-33919.68948593607</v>
      </c>
      <c r="P51" s="13">
        <f t="shared" si="0"/>
        <v>902.5831234515701</v>
      </c>
      <c r="Q51" s="14">
        <f t="shared" si="1"/>
        <v>0</v>
      </c>
      <c r="R51" s="13">
        <f t="shared" si="2"/>
        <v>902.5831234515701</v>
      </c>
      <c r="S51" s="13">
        <f t="shared" si="3"/>
        <v>1326.579242025771</v>
      </c>
      <c r="T51" s="13">
        <f t="shared" si="4"/>
        <v>-423.99611857420086</v>
      </c>
      <c r="U51" s="13">
        <f t="shared" si="5"/>
        <v>-35246.26872796184</v>
      </c>
    </row>
    <row r="52" spans="1:21" ht="12.75">
      <c r="A52" s="5"/>
      <c r="B52" s="5"/>
      <c r="C52" s="5"/>
      <c r="D52" s="5"/>
      <c r="E52" s="5"/>
      <c r="G52"/>
      <c r="H52" s="5"/>
      <c r="I52" s="5"/>
      <c r="J52" s="8"/>
      <c r="M52" s="9">
        <f t="shared" si="6"/>
        <v>45</v>
      </c>
      <c r="N52" s="10">
        <f t="shared" si="7"/>
        <v>41883</v>
      </c>
      <c r="O52" s="13">
        <f t="shared" si="8"/>
        <v>-35246.26872796184</v>
      </c>
      <c r="P52" s="13">
        <f t="shared" si="0"/>
        <v>902.5831234515701</v>
      </c>
      <c r="Q52" s="14">
        <f t="shared" si="1"/>
        <v>0</v>
      </c>
      <c r="R52" s="13">
        <f t="shared" si="2"/>
        <v>902.5831234515701</v>
      </c>
      <c r="S52" s="13">
        <f t="shared" si="3"/>
        <v>1343.161482551093</v>
      </c>
      <c r="T52" s="13">
        <f t="shared" si="4"/>
        <v>-440.57835909952297</v>
      </c>
      <c r="U52" s="13">
        <f t="shared" si="5"/>
        <v>-36589.43021051293</v>
      </c>
    </row>
    <row r="53" spans="1:21" ht="12.75">
      <c r="A53" s="5"/>
      <c r="B53" s="5"/>
      <c r="C53" s="5"/>
      <c r="D53" s="5"/>
      <c r="E53" s="5"/>
      <c r="F53" s="5"/>
      <c r="G53" s="5"/>
      <c r="H53" s="5"/>
      <c r="I53" s="5"/>
      <c r="J53" s="8"/>
      <c r="M53" s="9">
        <f t="shared" si="6"/>
        <v>46</v>
      </c>
      <c r="N53" s="10">
        <f t="shared" si="7"/>
        <v>41913</v>
      </c>
      <c r="O53" s="13">
        <f t="shared" si="8"/>
        <v>-36589.43021051293</v>
      </c>
      <c r="P53" s="13">
        <f t="shared" si="0"/>
        <v>902.5831234515701</v>
      </c>
      <c r="Q53" s="14">
        <f t="shared" si="1"/>
        <v>0</v>
      </c>
      <c r="R53" s="13">
        <f t="shared" si="2"/>
        <v>902.5831234515701</v>
      </c>
      <c r="S53" s="13">
        <f t="shared" si="3"/>
        <v>1359.9510010829817</v>
      </c>
      <c r="T53" s="13">
        <f t="shared" si="4"/>
        <v>-457.3678776314116</v>
      </c>
      <c r="U53" s="13">
        <f t="shared" si="5"/>
        <v>-37949.381211595915</v>
      </c>
    </row>
    <row r="54" spans="1:21" ht="12.75">
      <c r="A54" s="5"/>
      <c r="B54" s="5"/>
      <c r="C54" s="5"/>
      <c r="D54" s="5"/>
      <c r="E54" s="5"/>
      <c r="F54" s="5"/>
      <c r="G54" s="5"/>
      <c r="H54" s="5"/>
      <c r="I54" s="5"/>
      <c r="J54" s="8"/>
      <c r="M54" s="9">
        <f t="shared" si="6"/>
        <v>47</v>
      </c>
      <c r="N54" s="10">
        <f t="shared" si="7"/>
        <v>41944</v>
      </c>
      <c r="O54" s="13">
        <f t="shared" si="8"/>
        <v>-37949.381211595915</v>
      </c>
      <c r="P54" s="13">
        <f t="shared" si="0"/>
        <v>902.5831234515701</v>
      </c>
      <c r="Q54" s="14">
        <f t="shared" si="1"/>
        <v>0</v>
      </c>
      <c r="R54" s="13">
        <f t="shared" si="2"/>
        <v>902.5831234515701</v>
      </c>
      <c r="S54" s="13">
        <f t="shared" si="3"/>
        <v>1376.9503885965191</v>
      </c>
      <c r="T54" s="13">
        <f t="shared" si="4"/>
        <v>-474.36726514494893</v>
      </c>
      <c r="U54" s="13">
        <f t="shared" si="5"/>
        <v>-39326.33160019243</v>
      </c>
    </row>
    <row r="55" spans="1:21" ht="12.75">
      <c r="A55" s="5"/>
      <c r="B55" s="5"/>
      <c r="C55" s="5"/>
      <c r="D55" s="5"/>
      <c r="E55" s="5"/>
      <c r="F55" s="5"/>
      <c r="G55" s="5"/>
      <c r="H55" s="5"/>
      <c r="I55" s="5"/>
      <c r="J55" s="8"/>
      <c r="M55" s="9">
        <f t="shared" si="6"/>
        <v>48</v>
      </c>
      <c r="N55" s="10">
        <f t="shared" si="7"/>
        <v>41974</v>
      </c>
      <c r="O55" s="13">
        <f t="shared" si="8"/>
        <v>-39326.33160019243</v>
      </c>
      <c r="P55" s="13">
        <f t="shared" si="0"/>
        <v>902.5831234515701</v>
      </c>
      <c r="Q55" s="14">
        <f t="shared" si="1"/>
        <v>0</v>
      </c>
      <c r="R55" s="13">
        <f t="shared" si="2"/>
        <v>902.5831234515701</v>
      </c>
      <c r="S55" s="13">
        <f t="shared" si="3"/>
        <v>1394.1622684539755</v>
      </c>
      <c r="T55" s="13">
        <f t="shared" si="4"/>
        <v>-491.57914500240537</v>
      </c>
      <c r="U55" s="13">
        <f t="shared" si="5"/>
        <v>-40720.49386864641</v>
      </c>
    </row>
    <row r="56" spans="1:21" ht="12.75">
      <c r="A56" s="5"/>
      <c r="B56" s="5"/>
      <c r="C56" s="5"/>
      <c r="D56" s="5"/>
      <c r="E56" s="5"/>
      <c r="F56" s="5"/>
      <c r="G56" s="5"/>
      <c r="H56" s="5"/>
      <c r="I56" s="5"/>
      <c r="J56" s="8"/>
      <c r="M56" s="9">
        <f t="shared" si="6"/>
        <v>49</v>
      </c>
      <c r="N56" s="10">
        <f t="shared" si="7"/>
        <v>42005</v>
      </c>
      <c r="O56" s="13">
        <f t="shared" si="8"/>
        <v>-40720.49386864641</v>
      </c>
      <c r="P56" s="13">
        <f t="shared" si="0"/>
        <v>902.5831234515701</v>
      </c>
      <c r="Q56" s="14">
        <f t="shared" si="1"/>
        <v>0</v>
      </c>
      <c r="R56" s="13">
        <f t="shared" si="2"/>
        <v>902.5831234515701</v>
      </c>
      <c r="S56" s="13">
        <f t="shared" si="3"/>
        <v>1411.5892968096502</v>
      </c>
      <c r="T56" s="13">
        <f t="shared" si="4"/>
        <v>-509.0061733580801</v>
      </c>
      <c r="U56" s="13">
        <f t="shared" si="5"/>
        <v>-42132.08316545606</v>
      </c>
    </row>
    <row r="57" spans="1:21" ht="12.75">
      <c r="A57" s="5"/>
      <c r="B57" s="5"/>
      <c r="C57" s="5"/>
      <c r="D57" s="5"/>
      <c r="E57" s="5"/>
      <c r="F57" s="5"/>
      <c r="G57" s="5"/>
      <c r="H57" s="5"/>
      <c r="I57" s="5"/>
      <c r="J57" s="8"/>
      <c r="M57" s="9">
        <f t="shared" si="6"/>
        <v>50</v>
      </c>
      <c r="N57" s="10">
        <f t="shared" si="7"/>
        <v>42036</v>
      </c>
      <c r="O57" s="13">
        <f t="shared" si="8"/>
        <v>-42132.08316545606</v>
      </c>
      <c r="P57" s="13">
        <f t="shared" si="0"/>
        <v>902.5831234515701</v>
      </c>
      <c r="Q57" s="14">
        <f t="shared" si="1"/>
        <v>0</v>
      </c>
      <c r="R57" s="13">
        <f t="shared" si="2"/>
        <v>902.5831234515701</v>
      </c>
      <c r="S57" s="13">
        <f t="shared" si="3"/>
        <v>1429.234163019771</v>
      </c>
      <c r="T57" s="13">
        <f t="shared" si="4"/>
        <v>-526.6510395682008</v>
      </c>
      <c r="U57" s="13">
        <f t="shared" si="5"/>
        <v>-43561.31732847583</v>
      </c>
    </row>
    <row r="58" spans="1:21" ht="12.75">
      <c r="A58" s="5"/>
      <c r="B58" s="5"/>
      <c r="C58" s="5"/>
      <c r="D58" s="5"/>
      <c r="E58" s="5"/>
      <c r="F58" s="5"/>
      <c r="G58" s="5"/>
      <c r="H58" s="5"/>
      <c r="I58" s="5"/>
      <c r="J58" s="8"/>
      <c r="M58" s="9">
        <f t="shared" si="6"/>
        <v>51</v>
      </c>
      <c r="N58" s="10">
        <f t="shared" si="7"/>
        <v>42064</v>
      </c>
      <c r="O58" s="13">
        <f t="shared" si="8"/>
        <v>-43561.31732847583</v>
      </c>
      <c r="P58" s="13">
        <f t="shared" si="0"/>
        <v>902.5831234515701</v>
      </c>
      <c r="Q58" s="14">
        <f t="shared" si="1"/>
        <v>0</v>
      </c>
      <c r="R58" s="13">
        <f t="shared" si="2"/>
        <v>902.5831234515701</v>
      </c>
      <c r="S58" s="13">
        <f t="shared" si="3"/>
        <v>1447.099590057518</v>
      </c>
      <c r="T58" s="13">
        <f t="shared" si="4"/>
        <v>-544.5164666059478</v>
      </c>
      <c r="U58" s="13">
        <f t="shared" si="5"/>
        <v>-45008.416918533345</v>
      </c>
    </row>
    <row r="59" spans="1:21" ht="12.75">
      <c r="A59" s="5"/>
      <c r="B59" s="5"/>
      <c r="C59" s="5"/>
      <c r="D59" s="5"/>
      <c r="E59" s="5"/>
      <c r="F59" s="5"/>
      <c r="G59" s="5"/>
      <c r="H59" s="5"/>
      <c r="I59" s="5"/>
      <c r="J59" s="8"/>
      <c r="M59" s="9">
        <f t="shared" si="6"/>
        <v>52</v>
      </c>
      <c r="N59" s="10">
        <f t="shared" si="7"/>
        <v>42095</v>
      </c>
      <c r="O59" s="13">
        <f t="shared" si="8"/>
        <v>-45008.416918533345</v>
      </c>
      <c r="P59" s="13">
        <f t="shared" si="0"/>
        <v>902.5831234515701</v>
      </c>
      <c r="Q59" s="14">
        <f t="shared" si="1"/>
        <v>0</v>
      </c>
      <c r="R59" s="13">
        <f t="shared" si="2"/>
        <v>902.5831234515701</v>
      </c>
      <c r="S59" s="13">
        <f t="shared" si="3"/>
        <v>1465.188334933237</v>
      </c>
      <c r="T59" s="13">
        <f t="shared" si="4"/>
        <v>-562.6052114816667</v>
      </c>
      <c r="U59" s="13">
        <f t="shared" si="5"/>
        <v>-46473.60525346658</v>
      </c>
    </row>
    <row r="60" spans="1:21" ht="12.75">
      <c r="A60" s="5"/>
      <c r="B60" s="5"/>
      <c r="C60" s="5"/>
      <c r="D60" s="5"/>
      <c r="E60" s="5"/>
      <c r="F60" s="5"/>
      <c r="G60" s="5"/>
      <c r="H60" s="5"/>
      <c r="I60" s="5"/>
      <c r="J60" s="8"/>
      <c r="M60" s="9">
        <f t="shared" si="6"/>
        <v>53</v>
      </c>
      <c r="N60" s="10">
        <f t="shared" si="7"/>
        <v>42125</v>
      </c>
      <c r="O60" s="13">
        <f t="shared" si="8"/>
        <v>-46473.60525346658</v>
      </c>
      <c r="P60" s="13">
        <f t="shared" si="0"/>
        <v>902.5831234515701</v>
      </c>
      <c r="Q60" s="14">
        <f t="shared" si="1"/>
        <v>0</v>
      </c>
      <c r="R60" s="13">
        <f t="shared" si="2"/>
        <v>902.5831234515701</v>
      </c>
      <c r="S60" s="13">
        <f t="shared" si="3"/>
        <v>1483.5031891199023</v>
      </c>
      <c r="T60" s="13">
        <f t="shared" si="4"/>
        <v>-580.9200656683322</v>
      </c>
      <c r="U60" s="13">
        <f t="shared" si="5"/>
        <v>-47957.10844258648</v>
      </c>
    </row>
    <row r="61" spans="1:21" ht="12.75">
      <c r="A61" s="5"/>
      <c r="B61" s="5"/>
      <c r="C61" s="5"/>
      <c r="D61" s="5"/>
      <c r="E61" s="5"/>
      <c r="F61" s="5"/>
      <c r="G61" s="5"/>
      <c r="H61" s="5"/>
      <c r="I61" s="5"/>
      <c r="J61" s="8"/>
      <c r="M61" s="9">
        <f t="shared" si="6"/>
        <v>54</v>
      </c>
      <c r="N61" s="10">
        <f t="shared" si="7"/>
        <v>42156</v>
      </c>
      <c r="O61" s="13">
        <f t="shared" si="8"/>
        <v>-47957.10844258648</v>
      </c>
      <c r="P61" s="13">
        <f t="shared" si="0"/>
        <v>902.5831234515701</v>
      </c>
      <c r="Q61" s="14">
        <f t="shared" si="1"/>
        <v>0</v>
      </c>
      <c r="R61" s="13">
        <f t="shared" si="2"/>
        <v>902.5831234515701</v>
      </c>
      <c r="S61" s="13">
        <f t="shared" si="3"/>
        <v>1502.0469789839012</v>
      </c>
      <c r="T61" s="13">
        <f t="shared" si="4"/>
        <v>-599.463855532331</v>
      </c>
      <c r="U61" s="13">
        <f t="shared" si="5"/>
        <v>-49459.15542157039</v>
      </c>
    </row>
    <row r="62" spans="1:21" ht="12.75">
      <c r="A62" s="5"/>
      <c r="B62" s="5"/>
      <c r="C62" s="5"/>
      <c r="D62" s="5"/>
      <c r="E62" s="5"/>
      <c r="F62" s="5"/>
      <c r="G62" s="5"/>
      <c r="H62" s="5"/>
      <c r="I62" s="5"/>
      <c r="J62" s="8"/>
      <c r="M62" s="9">
        <f t="shared" si="6"/>
        <v>55</v>
      </c>
      <c r="N62" s="10">
        <f t="shared" si="7"/>
        <v>42186</v>
      </c>
      <c r="O62" s="13">
        <f t="shared" si="8"/>
        <v>-49459.15542157039</v>
      </c>
      <c r="P62" s="13">
        <f t="shared" si="0"/>
        <v>902.5831234515701</v>
      </c>
      <c r="Q62" s="14">
        <f t="shared" si="1"/>
        <v>0</v>
      </c>
      <c r="R62" s="13">
        <f t="shared" si="2"/>
        <v>902.5831234515701</v>
      </c>
      <c r="S62" s="13">
        <f t="shared" si="3"/>
        <v>1520.8225662211998</v>
      </c>
      <c r="T62" s="13">
        <f t="shared" si="4"/>
        <v>-618.2394427696298</v>
      </c>
      <c r="U62" s="13">
        <f t="shared" si="5"/>
        <v>-50979.977987791586</v>
      </c>
    </row>
    <row r="63" spans="1:21" ht="12.75">
      <c r="A63" s="5"/>
      <c r="B63" s="5"/>
      <c r="C63" s="5"/>
      <c r="D63" s="5"/>
      <c r="E63" s="5"/>
      <c r="F63" s="5"/>
      <c r="G63" s="5"/>
      <c r="H63" s="5"/>
      <c r="I63" s="5"/>
      <c r="J63" s="8"/>
      <c r="M63" s="9">
        <f t="shared" si="6"/>
        <v>56</v>
      </c>
      <c r="N63" s="10">
        <f t="shared" si="7"/>
        <v>42217</v>
      </c>
      <c r="O63" s="13">
        <f t="shared" si="8"/>
        <v>-50979.977987791586</v>
      </c>
      <c r="P63" s="13">
        <f t="shared" si="0"/>
        <v>902.5831234515701</v>
      </c>
      <c r="Q63" s="14">
        <f t="shared" si="1"/>
        <v>0</v>
      </c>
      <c r="R63" s="13">
        <f t="shared" si="2"/>
        <v>902.5831234515701</v>
      </c>
      <c r="S63" s="13">
        <f t="shared" si="3"/>
        <v>1539.832848298965</v>
      </c>
      <c r="T63" s="13">
        <f t="shared" si="4"/>
        <v>-637.2497248473948</v>
      </c>
      <c r="U63" s="13">
        <f t="shared" si="5"/>
        <v>-52519.81083609055</v>
      </c>
    </row>
    <row r="64" spans="1:21" ht="12.75">
      <c r="A64" s="5"/>
      <c r="B64" s="5"/>
      <c r="C64" s="5"/>
      <c r="D64" s="5"/>
      <c r="E64" s="5"/>
      <c r="F64" s="5"/>
      <c r="G64" s="5"/>
      <c r="H64" s="5"/>
      <c r="I64" s="5"/>
      <c r="J64" s="8"/>
      <c r="M64" s="9">
        <f t="shared" si="6"/>
        <v>57</v>
      </c>
      <c r="N64" s="10">
        <f t="shared" si="7"/>
        <v>42248</v>
      </c>
      <c r="O64" s="13">
        <f t="shared" si="8"/>
        <v>-52519.81083609055</v>
      </c>
      <c r="P64" s="13">
        <f t="shared" si="0"/>
        <v>902.5831234515701</v>
      </c>
      <c r="Q64" s="14">
        <f t="shared" si="1"/>
        <v>0</v>
      </c>
      <c r="R64" s="13">
        <f t="shared" si="2"/>
        <v>902.5831234515701</v>
      </c>
      <c r="S64" s="13">
        <f t="shared" si="3"/>
        <v>1559.0807589027022</v>
      </c>
      <c r="T64" s="13">
        <f t="shared" si="4"/>
        <v>-656.4976354511319</v>
      </c>
      <c r="U64" s="13">
        <f t="shared" si="5"/>
        <v>-54078.891594993256</v>
      </c>
    </row>
    <row r="65" spans="1:21" ht="12.75">
      <c r="A65" s="5"/>
      <c r="B65" s="5"/>
      <c r="C65" s="5"/>
      <c r="D65" s="5"/>
      <c r="E65" s="5"/>
      <c r="F65" s="5"/>
      <c r="G65" s="5"/>
      <c r="H65" s="5"/>
      <c r="I65" s="5"/>
      <c r="J65" s="8"/>
      <c r="M65" s="9">
        <f t="shared" si="6"/>
        <v>58</v>
      </c>
      <c r="N65" s="10">
        <f t="shared" si="7"/>
        <v>42278</v>
      </c>
      <c r="O65" s="13">
        <f t="shared" si="8"/>
        <v>-54078.891594993256</v>
      </c>
      <c r="P65" s="13">
        <f t="shared" si="0"/>
        <v>902.5831234515701</v>
      </c>
      <c r="Q65" s="14">
        <f t="shared" si="1"/>
        <v>0</v>
      </c>
      <c r="R65" s="13">
        <f t="shared" si="2"/>
        <v>902.5831234515701</v>
      </c>
      <c r="S65" s="13">
        <f t="shared" si="3"/>
        <v>1578.5692683889858</v>
      </c>
      <c r="T65" s="13">
        <f t="shared" si="4"/>
        <v>-675.9861449374157</v>
      </c>
      <c r="U65" s="13">
        <f t="shared" si="5"/>
        <v>-55657.46086338224</v>
      </c>
    </row>
    <row r="66" spans="1:21" ht="12.75">
      <c r="A66" s="5"/>
      <c r="B66" s="5"/>
      <c r="C66" s="5"/>
      <c r="D66" s="5"/>
      <c r="E66" s="5"/>
      <c r="F66" s="5"/>
      <c r="G66" s="5"/>
      <c r="H66" s="5"/>
      <c r="I66" s="5"/>
      <c r="J66" s="8"/>
      <c r="M66" s="9">
        <f t="shared" si="6"/>
        <v>59</v>
      </c>
      <c r="N66" s="10">
        <f t="shared" si="7"/>
        <v>42309</v>
      </c>
      <c r="O66" s="13">
        <f t="shared" si="8"/>
        <v>-55657.46086338224</v>
      </c>
      <c r="P66" s="13">
        <f t="shared" si="0"/>
        <v>902.5831234515701</v>
      </c>
      <c r="Q66" s="14">
        <f t="shared" si="1"/>
        <v>0</v>
      </c>
      <c r="R66" s="13">
        <f t="shared" si="2"/>
        <v>902.5831234515701</v>
      </c>
      <c r="S66" s="13">
        <f t="shared" si="3"/>
        <v>1598.3013842438481</v>
      </c>
      <c r="T66" s="13">
        <f t="shared" si="4"/>
        <v>-695.7182607922781</v>
      </c>
      <c r="U66" s="13">
        <f t="shared" si="5"/>
        <v>-57255.76224762609</v>
      </c>
    </row>
    <row r="67" spans="1:21" ht="12.75">
      <c r="A67" s="5"/>
      <c r="B67" s="5"/>
      <c r="C67" s="5"/>
      <c r="D67" s="5"/>
      <c r="E67" s="5"/>
      <c r="F67" s="5"/>
      <c r="G67" s="5"/>
      <c r="H67" s="5"/>
      <c r="I67" s="5"/>
      <c r="J67" s="8"/>
      <c r="M67" s="9">
        <f t="shared" si="6"/>
        <v>60</v>
      </c>
      <c r="N67" s="10">
        <f t="shared" si="7"/>
        <v>42339</v>
      </c>
      <c r="O67" s="13">
        <f t="shared" si="8"/>
        <v>-57255.76224762609</v>
      </c>
      <c r="P67" s="13">
        <f t="shared" si="0"/>
        <v>902.5831234515701</v>
      </c>
      <c r="Q67" s="14">
        <f t="shared" si="1"/>
        <v>0</v>
      </c>
      <c r="R67" s="13">
        <f t="shared" si="2"/>
        <v>902.5831234515701</v>
      </c>
      <c r="S67" s="13">
        <f t="shared" si="3"/>
        <v>1618.2801515468961</v>
      </c>
      <c r="T67" s="13">
        <f t="shared" si="4"/>
        <v>-715.697028095326</v>
      </c>
      <c r="U67" s="13">
        <f t="shared" si="5"/>
        <v>-58874.042399172984</v>
      </c>
    </row>
    <row r="68" spans="1:21" ht="12.75">
      <c r="A68" s="5"/>
      <c r="B68" s="5"/>
      <c r="C68" s="5"/>
      <c r="D68" s="5"/>
      <c r="E68" s="5"/>
      <c r="F68" s="5"/>
      <c r="G68" s="5"/>
      <c r="H68" s="5"/>
      <c r="I68" s="5"/>
      <c r="J68" s="8"/>
      <c r="M68" s="9">
        <f t="shared" si="6"/>
        <v>61</v>
      </c>
      <c r="N68" s="10">
        <f t="shared" si="7"/>
        <v>42370</v>
      </c>
      <c r="O68" s="13">
        <f t="shared" si="8"/>
        <v>-58874.042399172984</v>
      </c>
      <c r="P68" s="13">
        <f t="shared" si="0"/>
        <v>902.5831234515701</v>
      </c>
      <c r="Q68" s="14">
        <f t="shared" si="1"/>
        <v>0</v>
      </c>
      <c r="R68" s="13">
        <f t="shared" si="2"/>
        <v>902.5831234515701</v>
      </c>
      <c r="S68" s="13">
        <f t="shared" si="3"/>
        <v>1638.5086534412324</v>
      </c>
      <c r="T68" s="13">
        <f t="shared" si="4"/>
        <v>-735.9255299896622</v>
      </c>
      <c r="U68" s="13">
        <f t="shared" si="5"/>
        <v>-60512.55105261422</v>
      </c>
    </row>
    <row r="69" spans="1:21" ht="12.75">
      <c r="A69" s="5"/>
      <c r="B69" s="5"/>
      <c r="C69" s="5"/>
      <c r="D69" s="5"/>
      <c r="E69" s="5"/>
      <c r="F69" s="5"/>
      <c r="G69" s="5"/>
      <c r="H69" s="5"/>
      <c r="I69" s="5"/>
      <c r="J69" s="8"/>
      <c r="M69" s="9">
        <f t="shared" si="6"/>
        <v>62</v>
      </c>
      <c r="N69" s="10">
        <f t="shared" si="7"/>
        <v>42401</v>
      </c>
      <c r="O69" s="13">
        <f t="shared" si="8"/>
        <v>-60512.55105261422</v>
      </c>
      <c r="P69" s="13">
        <f t="shared" si="0"/>
        <v>902.5831234515701</v>
      </c>
      <c r="Q69" s="14">
        <f t="shared" si="1"/>
        <v>0</v>
      </c>
      <c r="R69" s="13">
        <f t="shared" si="2"/>
        <v>902.5831234515701</v>
      </c>
      <c r="S69" s="13">
        <f t="shared" si="3"/>
        <v>1658.9900116092479</v>
      </c>
      <c r="T69" s="13">
        <f t="shared" si="4"/>
        <v>-756.4068881576777</v>
      </c>
      <c r="U69" s="13">
        <f t="shared" si="5"/>
        <v>-62171.541064223464</v>
      </c>
    </row>
    <row r="70" spans="1:21" ht="12.75">
      <c r="A70" s="5"/>
      <c r="B70" s="5"/>
      <c r="C70" s="5"/>
      <c r="D70" s="5"/>
      <c r="E70" s="5"/>
      <c r="F70" s="5"/>
      <c r="G70" s="5"/>
      <c r="H70" s="5"/>
      <c r="I70" s="5"/>
      <c r="J70" s="8"/>
      <c r="M70" s="9">
        <f t="shared" si="6"/>
        <v>63</v>
      </c>
      <c r="N70" s="10">
        <f t="shared" si="7"/>
        <v>42430</v>
      </c>
      <c r="O70" s="13">
        <f t="shared" si="8"/>
        <v>-62171.541064223464</v>
      </c>
      <c r="P70" s="13">
        <f t="shared" si="0"/>
        <v>902.5831234515701</v>
      </c>
      <c r="Q70" s="14">
        <f t="shared" si="1"/>
        <v>0</v>
      </c>
      <c r="R70" s="13">
        <f t="shared" si="2"/>
        <v>902.5831234515701</v>
      </c>
      <c r="S70" s="13">
        <f t="shared" si="3"/>
        <v>1679.7273867543634</v>
      </c>
      <c r="T70" s="13">
        <f t="shared" si="4"/>
        <v>-777.1442633027932</v>
      </c>
      <c r="U70" s="13">
        <f t="shared" si="5"/>
        <v>-63851.26845097783</v>
      </c>
    </row>
    <row r="71" spans="1:21" ht="12.75">
      <c r="A71" s="5"/>
      <c r="B71" s="5"/>
      <c r="C71" s="5"/>
      <c r="D71" s="5"/>
      <c r="E71" s="5"/>
      <c r="F71" s="5"/>
      <c r="G71" s="5"/>
      <c r="H71" s="5"/>
      <c r="I71" s="5"/>
      <c r="J71" s="8"/>
      <c r="M71" s="9">
        <f t="shared" si="6"/>
        <v>64</v>
      </c>
      <c r="N71" s="10">
        <f t="shared" si="7"/>
        <v>42461</v>
      </c>
      <c r="O71" s="13">
        <f t="shared" si="8"/>
        <v>-63851.26845097783</v>
      </c>
      <c r="P71" s="13">
        <f t="shared" si="0"/>
        <v>902.5831234515701</v>
      </c>
      <c r="Q71" s="14">
        <f t="shared" si="1"/>
        <v>0</v>
      </c>
      <c r="R71" s="13">
        <f t="shared" si="2"/>
        <v>902.5831234515701</v>
      </c>
      <c r="S71" s="13">
        <f t="shared" si="3"/>
        <v>1700.723979088793</v>
      </c>
      <c r="T71" s="13">
        <f t="shared" si="4"/>
        <v>-798.1408556372229</v>
      </c>
      <c r="U71" s="13">
        <f t="shared" si="5"/>
        <v>-65551.99243006662</v>
      </c>
    </row>
    <row r="72" spans="1:21" ht="12.75">
      <c r="A72" s="5"/>
      <c r="B72" s="5"/>
      <c r="C72" s="5"/>
      <c r="D72" s="5"/>
      <c r="E72" s="5"/>
      <c r="F72" s="5"/>
      <c r="G72" s="5"/>
      <c r="H72" s="5"/>
      <c r="I72" s="5"/>
      <c r="J72" s="8"/>
      <c r="M72" s="9">
        <f t="shared" si="6"/>
        <v>65</v>
      </c>
      <c r="N72" s="10">
        <f t="shared" si="7"/>
        <v>42491</v>
      </c>
      <c r="O72" s="13">
        <f t="shared" si="8"/>
        <v>-65551.99243006662</v>
      </c>
      <c r="P72" s="13">
        <f aca="true" t="shared" si="9" ref="P72:P135">IF(Pay_Num&lt;&gt;"",Scheduled_Monthly_Payment,"")</f>
        <v>902.5831234515701</v>
      </c>
      <c r="Q72" s="14">
        <f aca="true" t="shared" si="10" ref="Q72:Q135">IF(Pay_Num&lt;&gt;"",Scheduled_Extra_Payments,"")</f>
        <v>0</v>
      </c>
      <c r="R72" s="13">
        <f aca="true" t="shared" si="11" ref="R72:R135">IF(Pay_Num&lt;&gt;"",Sched_Pay+Extra_Pay,"")</f>
        <v>902.5831234515701</v>
      </c>
      <c r="S72" s="13">
        <f aca="true" t="shared" si="12" ref="S72:S135">IF(Pay_Num&lt;&gt;"",Total_Pay-Int,"")</f>
        <v>1721.983028827403</v>
      </c>
      <c r="T72" s="13">
        <f aca="true" t="shared" si="13" ref="T72:T135">IF(Pay_Num&lt;&gt;"",Beg_Bal*Interest_Rate/12,"")</f>
        <v>-819.3999053758326</v>
      </c>
      <c r="U72" s="13">
        <f aca="true" t="shared" si="14" ref="U72:U135">IF(Pay_Num&lt;&gt;"",Beg_Bal-Princ,"")</f>
        <v>-67273.97545889403</v>
      </c>
    </row>
    <row r="73" spans="1:21" ht="12.75">
      <c r="A73" s="5"/>
      <c r="B73" s="5"/>
      <c r="C73" s="5"/>
      <c r="D73" s="5"/>
      <c r="E73" s="5"/>
      <c r="F73" s="5"/>
      <c r="G73" s="5"/>
      <c r="H73" s="5"/>
      <c r="I73" s="5"/>
      <c r="J73" s="8"/>
      <c r="M73" s="9">
        <f aca="true" t="shared" si="15" ref="M73:M136">IF(Values_Entered,M72+1,"")</f>
        <v>66</v>
      </c>
      <c r="N73" s="10">
        <f aca="true" t="shared" si="16" ref="N73:N136">IF(Pay_Num&lt;&gt;"",DATE(YEAR(N72),MONTH(N72)+1,DAY(N72)),"")</f>
        <v>42522</v>
      </c>
      <c r="O73" s="13">
        <f aca="true" t="shared" si="17" ref="O73:O136">IF(Pay_Num&lt;&gt;"",U72,"")</f>
        <v>-67273.97545889403</v>
      </c>
      <c r="P73" s="13">
        <f t="shared" si="9"/>
        <v>902.5831234515701</v>
      </c>
      <c r="Q73" s="14">
        <f t="shared" si="10"/>
        <v>0</v>
      </c>
      <c r="R73" s="13">
        <f t="shared" si="11"/>
        <v>902.5831234515701</v>
      </c>
      <c r="S73" s="13">
        <f t="shared" si="12"/>
        <v>1743.5078166877454</v>
      </c>
      <c r="T73" s="13">
        <f t="shared" si="13"/>
        <v>-840.9246932361752</v>
      </c>
      <c r="U73" s="13">
        <f t="shared" si="14"/>
        <v>-69017.48327558178</v>
      </c>
    </row>
    <row r="74" spans="1:21" ht="12.75">
      <c r="A74" s="5"/>
      <c r="B74" s="5"/>
      <c r="C74" s="5"/>
      <c r="D74" s="5"/>
      <c r="E74" s="5"/>
      <c r="F74" s="5"/>
      <c r="G74" s="5"/>
      <c r="H74" s="5"/>
      <c r="I74" s="5"/>
      <c r="J74" s="8"/>
      <c r="M74" s="9">
        <f t="shared" si="15"/>
        <v>67</v>
      </c>
      <c r="N74" s="10">
        <f t="shared" si="16"/>
        <v>42552</v>
      </c>
      <c r="O74" s="13">
        <f t="shared" si="17"/>
        <v>-69017.48327558178</v>
      </c>
      <c r="P74" s="13">
        <f t="shared" si="9"/>
        <v>902.5831234515701</v>
      </c>
      <c r="Q74" s="14">
        <f t="shared" si="10"/>
        <v>0</v>
      </c>
      <c r="R74" s="13">
        <f t="shared" si="11"/>
        <v>902.5831234515701</v>
      </c>
      <c r="S74" s="13">
        <f t="shared" si="12"/>
        <v>1765.3016643963424</v>
      </c>
      <c r="T74" s="13">
        <f t="shared" si="13"/>
        <v>-862.7185409447721</v>
      </c>
      <c r="U74" s="13">
        <f t="shared" si="14"/>
        <v>-70782.78493997813</v>
      </c>
    </row>
    <row r="75" spans="1:21" ht="12.75">
      <c r="A75" s="5"/>
      <c r="B75" s="5"/>
      <c r="C75" s="5"/>
      <c r="D75" s="5"/>
      <c r="E75" s="5"/>
      <c r="F75" s="5"/>
      <c r="G75" s="5"/>
      <c r="H75" s="5"/>
      <c r="I75" s="5"/>
      <c r="J75" s="8"/>
      <c r="M75" s="9">
        <f t="shared" si="15"/>
        <v>68</v>
      </c>
      <c r="N75" s="10">
        <f t="shared" si="16"/>
        <v>42583</v>
      </c>
      <c r="O75" s="13">
        <f t="shared" si="17"/>
        <v>-70782.78493997813</v>
      </c>
      <c r="P75" s="13">
        <f t="shared" si="9"/>
        <v>902.5831234515701</v>
      </c>
      <c r="Q75" s="14">
        <f t="shared" si="10"/>
        <v>0</v>
      </c>
      <c r="R75" s="13">
        <f t="shared" si="11"/>
        <v>902.5831234515701</v>
      </c>
      <c r="S75" s="13">
        <f t="shared" si="12"/>
        <v>1787.3679352012966</v>
      </c>
      <c r="T75" s="13">
        <f t="shared" si="13"/>
        <v>-884.7848117497265</v>
      </c>
      <c r="U75" s="13">
        <f t="shared" si="14"/>
        <v>-72570.15287517942</v>
      </c>
    </row>
    <row r="76" spans="1:21" ht="12.75">
      <c r="A76" s="5"/>
      <c r="B76" s="5"/>
      <c r="C76" s="5"/>
      <c r="D76" s="5"/>
      <c r="E76" s="5"/>
      <c r="F76" s="5"/>
      <c r="G76" s="5"/>
      <c r="H76" s="5"/>
      <c r="I76" s="5"/>
      <c r="J76" s="8"/>
      <c r="M76" s="9">
        <f t="shared" si="15"/>
        <v>69</v>
      </c>
      <c r="N76" s="10">
        <f t="shared" si="16"/>
        <v>42614</v>
      </c>
      <c r="O76" s="13">
        <f t="shared" si="17"/>
        <v>-72570.15287517942</v>
      </c>
      <c r="P76" s="13">
        <f t="shared" si="9"/>
        <v>902.5831234515701</v>
      </c>
      <c r="Q76" s="14">
        <f t="shared" si="10"/>
        <v>0</v>
      </c>
      <c r="R76" s="13">
        <f t="shared" si="11"/>
        <v>902.5831234515701</v>
      </c>
      <c r="S76" s="13">
        <f t="shared" si="12"/>
        <v>1809.710034391313</v>
      </c>
      <c r="T76" s="13">
        <f t="shared" si="13"/>
        <v>-907.1269109397427</v>
      </c>
      <c r="U76" s="13">
        <f t="shared" si="14"/>
        <v>-74379.86290957074</v>
      </c>
    </row>
    <row r="77" spans="1:21" ht="12.75">
      <c r="A77" s="5"/>
      <c r="B77" s="5"/>
      <c r="C77" s="5"/>
      <c r="D77" s="5"/>
      <c r="E77" s="5"/>
      <c r="F77" s="5"/>
      <c r="G77" s="5"/>
      <c r="H77" s="5"/>
      <c r="I77" s="5"/>
      <c r="J77" s="8"/>
      <c r="M77" s="9">
        <f t="shared" si="15"/>
        <v>70</v>
      </c>
      <c r="N77" s="10">
        <f t="shared" si="16"/>
        <v>42644</v>
      </c>
      <c r="O77" s="13">
        <f t="shared" si="17"/>
        <v>-74379.86290957074</v>
      </c>
      <c r="P77" s="13">
        <f t="shared" si="9"/>
        <v>902.5831234515701</v>
      </c>
      <c r="Q77" s="14">
        <f t="shared" si="10"/>
        <v>0</v>
      </c>
      <c r="R77" s="13">
        <f t="shared" si="11"/>
        <v>902.5831234515701</v>
      </c>
      <c r="S77" s="13">
        <f t="shared" si="12"/>
        <v>1832.3314098212045</v>
      </c>
      <c r="T77" s="13">
        <f t="shared" si="13"/>
        <v>-929.7482863696342</v>
      </c>
      <c r="U77" s="13">
        <f t="shared" si="14"/>
        <v>-76212.19431939194</v>
      </c>
    </row>
    <row r="78" spans="1:21" ht="12.75">
      <c r="A78" s="5"/>
      <c r="B78" s="5"/>
      <c r="C78" s="5"/>
      <c r="D78" s="5"/>
      <c r="E78" s="5"/>
      <c r="F78" s="5"/>
      <c r="G78" s="5"/>
      <c r="H78" s="5"/>
      <c r="I78" s="5"/>
      <c r="J78" s="8"/>
      <c r="M78" s="9">
        <f t="shared" si="15"/>
        <v>71</v>
      </c>
      <c r="N78" s="10">
        <f t="shared" si="16"/>
        <v>42675</v>
      </c>
      <c r="O78" s="13">
        <f t="shared" si="17"/>
        <v>-76212.19431939194</v>
      </c>
      <c r="P78" s="13">
        <f t="shared" si="9"/>
        <v>902.5831234515701</v>
      </c>
      <c r="Q78" s="14">
        <f t="shared" si="10"/>
        <v>0</v>
      </c>
      <c r="R78" s="13">
        <f t="shared" si="11"/>
        <v>902.5831234515701</v>
      </c>
      <c r="S78" s="13">
        <f t="shared" si="12"/>
        <v>1855.2355524439695</v>
      </c>
      <c r="T78" s="13">
        <f t="shared" si="13"/>
        <v>-952.6524289923992</v>
      </c>
      <c r="U78" s="13">
        <f t="shared" si="14"/>
        <v>-78067.4298718359</v>
      </c>
    </row>
    <row r="79" spans="1:21" ht="12.75">
      <c r="A79" s="5"/>
      <c r="B79" s="5"/>
      <c r="C79" s="5"/>
      <c r="D79" s="5"/>
      <c r="E79" s="5"/>
      <c r="F79" s="5"/>
      <c r="G79" s="5"/>
      <c r="H79" s="5"/>
      <c r="I79" s="5"/>
      <c r="J79" s="8"/>
      <c r="M79" s="9">
        <f t="shared" si="15"/>
        <v>72</v>
      </c>
      <c r="N79" s="10">
        <f t="shared" si="16"/>
        <v>42705</v>
      </c>
      <c r="O79" s="13">
        <f t="shared" si="17"/>
        <v>-78067.4298718359</v>
      </c>
      <c r="P79" s="13">
        <f t="shared" si="9"/>
        <v>902.5831234515701</v>
      </c>
      <c r="Q79" s="14">
        <f t="shared" si="10"/>
        <v>0</v>
      </c>
      <c r="R79" s="13">
        <f t="shared" si="11"/>
        <v>902.5831234515701</v>
      </c>
      <c r="S79" s="13">
        <f t="shared" si="12"/>
        <v>1878.425996849519</v>
      </c>
      <c r="T79" s="13">
        <f t="shared" si="13"/>
        <v>-975.8428733979489</v>
      </c>
      <c r="U79" s="13">
        <f t="shared" si="14"/>
        <v>-79945.85586868542</v>
      </c>
    </row>
    <row r="80" spans="1:21" ht="12.75">
      <c r="A80" s="5"/>
      <c r="B80" s="5"/>
      <c r="C80" s="5"/>
      <c r="D80" s="5"/>
      <c r="E80" s="5"/>
      <c r="F80" s="5"/>
      <c r="G80" s="5"/>
      <c r="H80" s="5"/>
      <c r="I80" s="5"/>
      <c r="J80" s="8"/>
      <c r="M80" s="9">
        <f t="shared" si="15"/>
        <v>73</v>
      </c>
      <c r="N80" s="10">
        <f t="shared" si="16"/>
        <v>42736</v>
      </c>
      <c r="O80" s="13">
        <f t="shared" si="17"/>
        <v>-79945.85586868542</v>
      </c>
      <c r="P80" s="13">
        <f t="shared" si="9"/>
        <v>902.5831234515701</v>
      </c>
      <c r="Q80" s="14">
        <f t="shared" si="10"/>
        <v>0</v>
      </c>
      <c r="R80" s="13">
        <f t="shared" si="11"/>
        <v>902.5831234515701</v>
      </c>
      <c r="S80" s="13">
        <f t="shared" si="12"/>
        <v>1901.9063218101378</v>
      </c>
      <c r="T80" s="13">
        <f t="shared" si="13"/>
        <v>-999.3231983585678</v>
      </c>
      <c r="U80" s="13">
        <f t="shared" si="14"/>
        <v>-81847.76219049556</v>
      </c>
    </row>
    <row r="81" spans="1:21" ht="12.75">
      <c r="A81" s="5"/>
      <c r="B81" s="5"/>
      <c r="C81" s="5"/>
      <c r="D81" s="5"/>
      <c r="E81" s="5"/>
      <c r="F81" s="5"/>
      <c r="G81" s="5"/>
      <c r="H81" s="5"/>
      <c r="I81" s="5"/>
      <c r="J81" s="8"/>
      <c r="M81" s="9">
        <f t="shared" si="15"/>
        <v>74</v>
      </c>
      <c r="N81" s="10">
        <f t="shared" si="16"/>
        <v>42767</v>
      </c>
      <c r="O81" s="13">
        <f t="shared" si="17"/>
        <v>-81847.76219049556</v>
      </c>
      <c r="P81" s="13">
        <f t="shared" si="9"/>
        <v>902.5831234515701</v>
      </c>
      <c r="Q81" s="14">
        <f t="shared" si="10"/>
        <v>0</v>
      </c>
      <c r="R81" s="13">
        <f t="shared" si="11"/>
        <v>902.5831234515701</v>
      </c>
      <c r="S81" s="13">
        <f t="shared" si="12"/>
        <v>1925.6801508327646</v>
      </c>
      <c r="T81" s="13">
        <f t="shared" si="13"/>
        <v>-1023.0970273811945</v>
      </c>
      <c r="U81" s="13">
        <f t="shared" si="14"/>
        <v>-83773.44234132832</v>
      </c>
    </row>
    <row r="82" spans="1:21" ht="12.75">
      <c r="A82" s="5"/>
      <c r="B82" s="5"/>
      <c r="C82" s="5"/>
      <c r="D82" s="5"/>
      <c r="E82" s="5"/>
      <c r="F82" s="5"/>
      <c r="G82" s="5"/>
      <c r="H82" s="5"/>
      <c r="I82" s="5"/>
      <c r="J82" s="8"/>
      <c r="M82" s="9">
        <f t="shared" si="15"/>
        <v>75</v>
      </c>
      <c r="N82" s="10">
        <f t="shared" si="16"/>
        <v>42795</v>
      </c>
      <c r="O82" s="13">
        <f t="shared" si="17"/>
        <v>-83773.44234132832</v>
      </c>
      <c r="P82" s="13">
        <f t="shared" si="9"/>
        <v>902.5831234515701</v>
      </c>
      <c r="Q82" s="14">
        <f t="shared" si="10"/>
        <v>0</v>
      </c>
      <c r="R82" s="13">
        <f t="shared" si="11"/>
        <v>902.5831234515701</v>
      </c>
      <c r="S82" s="13">
        <f t="shared" si="12"/>
        <v>1949.7511527181741</v>
      </c>
      <c r="T82" s="13">
        <f t="shared" si="13"/>
        <v>-1047.168029266604</v>
      </c>
      <c r="U82" s="13">
        <f t="shared" si="14"/>
        <v>-85723.1934940465</v>
      </c>
    </row>
    <row r="83" spans="1:21" ht="12.75">
      <c r="A83" s="5"/>
      <c r="B83" s="5"/>
      <c r="C83" s="5"/>
      <c r="D83" s="5"/>
      <c r="E83" s="5"/>
      <c r="F83" s="5"/>
      <c r="G83" s="5"/>
      <c r="H83" s="5"/>
      <c r="I83" s="5"/>
      <c r="J83" s="8"/>
      <c r="M83" s="9">
        <f t="shared" si="15"/>
        <v>76</v>
      </c>
      <c r="N83" s="10">
        <f t="shared" si="16"/>
        <v>42826</v>
      </c>
      <c r="O83" s="13">
        <f t="shared" si="17"/>
        <v>-85723.1934940465</v>
      </c>
      <c r="P83" s="13">
        <f t="shared" si="9"/>
        <v>902.5831234515701</v>
      </c>
      <c r="Q83" s="14">
        <f t="shared" si="10"/>
        <v>0</v>
      </c>
      <c r="R83" s="13">
        <f t="shared" si="11"/>
        <v>902.5831234515701</v>
      </c>
      <c r="S83" s="13">
        <f t="shared" si="12"/>
        <v>1974.1230421271514</v>
      </c>
      <c r="T83" s="13">
        <f t="shared" si="13"/>
        <v>-1071.5399186755812</v>
      </c>
      <c r="U83" s="13">
        <f t="shared" si="14"/>
        <v>-87697.31653617365</v>
      </c>
    </row>
    <row r="84" spans="1:21" ht="12.75">
      <c r="A84" s="5"/>
      <c r="B84" s="5"/>
      <c r="C84" s="5"/>
      <c r="D84" s="5"/>
      <c r="E84" s="5"/>
      <c r="F84" s="5"/>
      <c r="G84" s="5"/>
      <c r="H84" s="5"/>
      <c r="I84" s="5"/>
      <c r="J84" s="8"/>
      <c r="M84" s="9">
        <f t="shared" si="15"/>
        <v>77</v>
      </c>
      <c r="N84" s="10">
        <f t="shared" si="16"/>
        <v>42856</v>
      </c>
      <c r="O84" s="13">
        <f t="shared" si="17"/>
        <v>-87697.31653617365</v>
      </c>
      <c r="P84" s="13">
        <f t="shared" si="9"/>
        <v>902.5831234515701</v>
      </c>
      <c r="Q84" s="14">
        <f t="shared" si="10"/>
        <v>0</v>
      </c>
      <c r="R84" s="13">
        <f t="shared" si="11"/>
        <v>902.5831234515701</v>
      </c>
      <c r="S84" s="13">
        <f t="shared" si="12"/>
        <v>1998.7995801537406</v>
      </c>
      <c r="T84" s="13">
        <f t="shared" si="13"/>
        <v>-1096.2164567021705</v>
      </c>
      <c r="U84" s="13">
        <f t="shared" si="14"/>
        <v>-89696.1161163274</v>
      </c>
    </row>
    <row r="85" spans="1:21" ht="12.75">
      <c r="A85" s="5"/>
      <c r="B85" s="5"/>
      <c r="C85" s="5"/>
      <c r="D85" s="5"/>
      <c r="E85" s="5"/>
      <c r="F85" s="5"/>
      <c r="G85" s="5"/>
      <c r="H85" s="5"/>
      <c r="I85" s="5"/>
      <c r="J85" s="8"/>
      <c r="M85" s="9">
        <f t="shared" si="15"/>
        <v>78</v>
      </c>
      <c r="N85" s="10">
        <f t="shared" si="16"/>
        <v>42887</v>
      </c>
      <c r="O85" s="13">
        <f t="shared" si="17"/>
        <v>-89696.1161163274</v>
      </c>
      <c r="P85" s="13">
        <f t="shared" si="9"/>
        <v>902.5831234515701</v>
      </c>
      <c r="Q85" s="14">
        <f t="shared" si="10"/>
        <v>0</v>
      </c>
      <c r="R85" s="13">
        <f t="shared" si="11"/>
        <v>902.5831234515701</v>
      </c>
      <c r="S85" s="13">
        <f t="shared" si="12"/>
        <v>2023.7845749056626</v>
      </c>
      <c r="T85" s="13">
        <f t="shared" si="13"/>
        <v>-1121.2014514540924</v>
      </c>
      <c r="U85" s="13">
        <f t="shared" si="14"/>
        <v>-91719.90069123305</v>
      </c>
    </row>
    <row r="86" spans="1:21" ht="12.75">
      <c r="A86" s="5"/>
      <c r="B86" s="5"/>
      <c r="C86" s="5"/>
      <c r="D86" s="5"/>
      <c r="E86" s="5"/>
      <c r="F86" s="5"/>
      <c r="G86" s="5"/>
      <c r="H86" s="5"/>
      <c r="I86" s="5"/>
      <c r="J86" s="8"/>
      <c r="M86" s="9">
        <f t="shared" si="15"/>
        <v>79</v>
      </c>
      <c r="N86" s="10">
        <f t="shared" si="16"/>
        <v>42917</v>
      </c>
      <c r="O86" s="13">
        <f t="shared" si="17"/>
        <v>-91719.90069123305</v>
      </c>
      <c r="P86" s="13">
        <f t="shared" si="9"/>
        <v>902.5831234515701</v>
      </c>
      <c r="Q86" s="14">
        <f t="shared" si="10"/>
        <v>0</v>
      </c>
      <c r="R86" s="13">
        <f t="shared" si="11"/>
        <v>902.5831234515701</v>
      </c>
      <c r="S86" s="13">
        <f t="shared" si="12"/>
        <v>2049.081882091983</v>
      </c>
      <c r="T86" s="13">
        <f t="shared" si="13"/>
        <v>-1146.4987586404131</v>
      </c>
      <c r="U86" s="13">
        <f t="shared" si="14"/>
        <v>-93768.98257332503</v>
      </c>
    </row>
    <row r="87" spans="1:21" ht="12.75">
      <c r="A87" s="5"/>
      <c r="B87" s="5"/>
      <c r="C87" s="5"/>
      <c r="D87" s="5"/>
      <c r="E87" s="5"/>
      <c r="F87" s="5"/>
      <c r="G87" s="5"/>
      <c r="H87" s="5"/>
      <c r="I87" s="5"/>
      <c r="J87" s="8"/>
      <c r="M87" s="9">
        <f t="shared" si="15"/>
        <v>80</v>
      </c>
      <c r="N87" s="10">
        <f t="shared" si="16"/>
        <v>42948</v>
      </c>
      <c r="O87" s="13">
        <f t="shared" si="17"/>
        <v>-93768.98257332503</v>
      </c>
      <c r="P87" s="13">
        <f t="shared" si="9"/>
        <v>902.5831234515701</v>
      </c>
      <c r="Q87" s="14">
        <f t="shared" si="10"/>
        <v>0</v>
      </c>
      <c r="R87" s="13">
        <f t="shared" si="11"/>
        <v>902.5831234515701</v>
      </c>
      <c r="S87" s="13">
        <f t="shared" si="12"/>
        <v>2074.695405618133</v>
      </c>
      <c r="T87" s="13">
        <f t="shared" si="13"/>
        <v>-1172.1122821665629</v>
      </c>
      <c r="U87" s="13">
        <f t="shared" si="14"/>
        <v>-95843.67797894316</v>
      </c>
    </row>
    <row r="88" spans="1:21" ht="12.75">
      <c r="A88" s="5"/>
      <c r="B88" s="5"/>
      <c r="C88" s="5"/>
      <c r="D88" s="5"/>
      <c r="E88" s="5"/>
      <c r="F88" s="5"/>
      <c r="G88" s="5"/>
      <c r="H88" s="5"/>
      <c r="I88" s="5"/>
      <c r="J88" s="8"/>
      <c r="M88" s="9">
        <f t="shared" si="15"/>
        <v>81</v>
      </c>
      <c r="N88" s="10">
        <f t="shared" si="16"/>
        <v>42979</v>
      </c>
      <c r="O88" s="13">
        <f t="shared" si="17"/>
        <v>-95843.67797894316</v>
      </c>
      <c r="P88" s="13">
        <f t="shared" si="9"/>
        <v>902.5831234515701</v>
      </c>
      <c r="Q88" s="14">
        <f t="shared" si="10"/>
        <v>0</v>
      </c>
      <c r="R88" s="13">
        <f t="shared" si="11"/>
        <v>902.5831234515701</v>
      </c>
      <c r="S88" s="13">
        <f t="shared" si="12"/>
        <v>2100.6290981883594</v>
      </c>
      <c r="T88" s="13">
        <f t="shared" si="13"/>
        <v>-1198.0459747367895</v>
      </c>
      <c r="U88" s="13">
        <f t="shared" si="14"/>
        <v>-97944.30707713153</v>
      </c>
    </row>
    <row r="89" spans="1:21" ht="12.75">
      <c r="A89" s="5"/>
      <c r="B89" s="5"/>
      <c r="C89" s="5"/>
      <c r="D89" s="5"/>
      <c r="E89" s="5"/>
      <c r="F89" s="5"/>
      <c r="G89" s="5"/>
      <c r="H89" s="5"/>
      <c r="I89" s="5"/>
      <c r="J89" s="8"/>
      <c r="M89" s="9">
        <f t="shared" si="15"/>
        <v>82</v>
      </c>
      <c r="N89" s="10">
        <f t="shared" si="16"/>
        <v>43009</v>
      </c>
      <c r="O89" s="13">
        <f t="shared" si="17"/>
        <v>-97944.30707713153</v>
      </c>
      <c r="P89" s="13">
        <f t="shared" si="9"/>
        <v>902.5831234515701</v>
      </c>
      <c r="Q89" s="14">
        <f t="shared" si="10"/>
        <v>0</v>
      </c>
      <c r="R89" s="13">
        <f t="shared" si="11"/>
        <v>902.5831234515701</v>
      </c>
      <c r="S89" s="13">
        <f t="shared" si="12"/>
        <v>2126.886961915714</v>
      </c>
      <c r="T89" s="13">
        <f t="shared" si="13"/>
        <v>-1224.303838464144</v>
      </c>
      <c r="U89" s="13">
        <f t="shared" si="14"/>
        <v>-100071.19403904724</v>
      </c>
    </row>
    <row r="90" spans="1:21" ht="12.75">
      <c r="A90" s="5"/>
      <c r="B90" s="5"/>
      <c r="C90" s="5"/>
      <c r="D90" s="5"/>
      <c r="E90" s="5"/>
      <c r="F90" s="5"/>
      <c r="G90" s="5"/>
      <c r="H90" s="5"/>
      <c r="I90" s="5"/>
      <c r="J90" s="8"/>
      <c r="M90" s="9">
        <f t="shared" si="15"/>
        <v>83</v>
      </c>
      <c r="N90" s="10">
        <f t="shared" si="16"/>
        <v>43040</v>
      </c>
      <c r="O90" s="13">
        <f t="shared" si="17"/>
        <v>-100071.19403904724</v>
      </c>
      <c r="P90" s="13">
        <f t="shared" si="9"/>
        <v>902.5831234515701</v>
      </c>
      <c r="Q90" s="14">
        <f t="shared" si="10"/>
        <v>0</v>
      </c>
      <c r="R90" s="13">
        <f t="shared" si="11"/>
        <v>902.5831234515701</v>
      </c>
      <c r="S90" s="13">
        <f t="shared" si="12"/>
        <v>2153.4730489396607</v>
      </c>
      <c r="T90" s="13">
        <f t="shared" si="13"/>
        <v>-1250.8899254880905</v>
      </c>
      <c r="U90" s="13">
        <f t="shared" si="14"/>
        <v>-102224.6670879869</v>
      </c>
    </row>
    <row r="91" spans="1:21" ht="12.75">
      <c r="A91" s="5"/>
      <c r="B91" s="5"/>
      <c r="C91" s="5"/>
      <c r="D91" s="5"/>
      <c r="E91" s="5"/>
      <c r="F91" s="5"/>
      <c r="G91" s="5"/>
      <c r="H91" s="5"/>
      <c r="I91" s="5"/>
      <c r="J91" s="8"/>
      <c r="M91" s="9">
        <f t="shared" si="15"/>
        <v>84</v>
      </c>
      <c r="N91" s="10">
        <f t="shared" si="16"/>
        <v>43070</v>
      </c>
      <c r="O91" s="13">
        <f t="shared" si="17"/>
        <v>-102224.6670879869</v>
      </c>
      <c r="P91" s="13">
        <f t="shared" si="9"/>
        <v>902.5831234515701</v>
      </c>
      <c r="Q91" s="14">
        <f t="shared" si="10"/>
        <v>0</v>
      </c>
      <c r="R91" s="13">
        <f t="shared" si="11"/>
        <v>902.5831234515701</v>
      </c>
      <c r="S91" s="13">
        <f t="shared" si="12"/>
        <v>2180.3914620514065</v>
      </c>
      <c r="T91" s="13">
        <f t="shared" si="13"/>
        <v>-1277.8083385998364</v>
      </c>
      <c r="U91" s="13">
        <f t="shared" si="14"/>
        <v>-104405.05855003832</v>
      </c>
    </row>
    <row r="92" spans="1:21" ht="12.75">
      <c r="A92" s="5"/>
      <c r="B92" s="5"/>
      <c r="C92" s="5"/>
      <c r="D92" s="5"/>
      <c r="E92" s="5"/>
      <c r="F92" s="5"/>
      <c r="G92" s="5"/>
      <c r="H92" s="5"/>
      <c r="I92" s="5"/>
      <c r="J92" s="8"/>
      <c r="M92" s="9">
        <f t="shared" si="15"/>
        <v>85</v>
      </c>
      <c r="N92" s="10">
        <f t="shared" si="16"/>
        <v>43101</v>
      </c>
      <c r="O92" s="13">
        <f t="shared" si="17"/>
        <v>-104405.05855003832</v>
      </c>
      <c r="P92" s="13">
        <f t="shared" si="9"/>
        <v>902.5831234515701</v>
      </c>
      <c r="Q92" s="14">
        <f t="shared" si="10"/>
        <v>0</v>
      </c>
      <c r="R92" s="13">
        <f t="shared" si="11"/>
        <v>902.5831234515701</v>
      </c>
      <c r="S92" s="13">
        <f t="shared" si="12"/>
        <v>2207.646355327049</v>
      </c>
      <c r="T92" s="13">
        <f t="shared" si="13"/>
        <v>-1305.063231875479</v>
      </c>
      <c r="U92" s="13">
        <f t="shared" si="14"/>
        <v>-106612.70490536536</v>
      </c>
    </row>
    <row r="93" spans="1:21" ht="12.75">
      <c r="A93" s="5"/>
      <c r="B93" s="5"/>
      <c r="C93" s="5"/>
      <c r="D93" s="5"/>
      <c r="E93" s="5"/>
      <c r="F93" s="5"/>
      <c r="G93" s="5"/>
      <c r="H93" s="5"/>
      <c r="I93" s="5"/>
      <c r="J93" s="8"/>
      <c r="M93" s="9">
        <f t="shared" si="15"/>
        <v>86</v>
      </c>
      <c r="N93" s="10">
        <f t="shared" si="16"/>
        <v>43132</v>
      </c>
      <c r="O93" s="13">
        <f t="shared" si="17"/>
        <v>-106612.70490536536</v>
      </c>
      <c r="P93" s="13">
        <f t="shared" si="9"/>
        <v>902.5831234515701</v>
      </c>
      <c r="Q93" s="14">
        <f t="shared" si="10"/>
        <v>0</v>
      </c>
      <c r="R93" s="13">
        <f t="shared" si="11"/>
        <v>902.5831234515701</v>
      </c>
      <c r="S93" s="13">
        <f t="shared" si="12"/>
        <v>2235.2419347686373</v>
      </c>
      <c r="T93" s="13">
        <f t="shared" si="13"/>
        <v>-1332.658811317067</v>
      </c>
      <c r="U93" s="13">
        <f t="shared" si="14"/>
        <v>-108847.946840134</v>
      </c>
    </row>
    <row r="94" spans="1:21" ht="12.75">
      <c r="A94" s="5"/>
      <c r="B94" s="5"/>
      <c r="C94" s="5"/>
      <c r="D94" s="5"/>
      <c r="E94" s="5"/>
      <c r="F94" s="5"/>
      <c r="G94" s="5"/>
      <c r="H94" s="5"/>
      <c r="I94" s="5"/>
      <c r="J94" s="8"/>
      <c r="M94" s="9">
        <f t="shared" si="15"/>
        <v>87</v>
      </c>
      <c r="N94" s="10">
        <f t="shared" si="16"/>
        <v>43160</v>
      </c>
      <c r="O94" s="13">
        <f t="shared" si="17"/>
        <v>-108847.946840134</v>
      </c>
      <c r="P94" s="13">
        <f t="shared" si="9"/>
        <v>902.5831234515701</v>
      </c>
      <c r="Q94" s="14">
        <f t="shared" si="10"/>
        <v>0</v>
      </c>
      <c r="R94" s="13">
        <f t="shared" si="11"/>
        <v>902.5831234515701</v>
      </c>
      <c r="S94" s="13">
        <f t="shared" si="12"/>
        <v>2263.1824589532453</v>
      </c>
      <c r="T94" s="13">
        <f t="shared" si="13"/>
        <v>-1360.599335501675</v>
      </c>
      <c r="U94" s="13">
        <f t="shared" si="14"/>
        <v>-111111.12929908725</v>
      </c>
    </row>
    <row r="95" spans="1:21" ht="12.75">
      <c r="A95" s="5"/>
      <c r="B95" s="5"/>
      <c r="C95" s="5"/>
      <c r="D95" s="5"/>
      <c r="E95" s="5"/>
      <c r="F95" s="5"/>
      <c r="G95" s="5"/>
      <c r="H95" s="5"/>
      <c r="I95" s="5"/>
      <c r="J95" s="8"/>
      <c r="M95" s="9">
        <f t="shared" si="15"/>
        <v>88</v>
      </c>
      <c r="N95" s="10">
        <f t="shared" si="16"/>
        <v>43191</v>
      </c>
      <c r="O95" s="13">
        <f t="shared" si="17"/>
        <v>-111111.12929908725</v>
      </c>
      <c r="P95" s="13">
        <f t="shared" si="9"/>
        <v>902.5831234515701</v>
      </c>
      <c r="Q95" s="14">
        <f t="shared" si="10"/>
        <v>0</v>
      </c>
      <c r="R95" s="13">
        <f t="shared" si="11"/>
        <v>902.5831234515701</v>
      </c>
      <c r="S95" s="13">
        <f t="shared" si="12"/>
        <v>2291.4722396901607</v>
      </c>
      <c r="T95" s="13">
        <f t="shared" si="13"/>
        <v>-1388.8891162385905</v>
      </c>
      <c r="U95" s="13">
        <f t="shared" si="14"/>
        <v>-113402.60153877741</v>
      </c>
    </row>
    <row r="96" spans="1:21" ht="12.75">
      <c r="A96" s="5"/>
      <c r="B96" s="5"/>
      <c r="C96" s="5"/>
      <c r="D96" s="5"/>
      <c r="E96" s="5"/>
      <c r="F96" s="5"/>
      <c r="G96" s="5"/>
      <c r="H96" s="5"/>
      <c r="I96" s="5"/>
      <c r="J96" s="8"/>
      <c r="M96" s="9">
        <f t="shared" si="15"/>
        <v>89</v>
      </c>
      <c r="N96" s="10">
        <f t="shared" si="16"/>
        <v>43221</v>
      </c>
      <c r="O96" s="13">
        <f t="shared" si="17"/>
        <v>-113402.60153877741</v>
      </c>
      <c r="P96" s="13">
        <f t="shared" si="9"/>
        <v>902.5831234515701</v>
      </c>
      <c r="Q96" s="14">
        <f t="shared" si="10"/>
        <v>0</v>
      </c>
      <c r="R96" s="13">
        <f t="shared" si="11"/>
        <v>902.5831234515701</v>
      </c>
      <c r="S96" s="13">
        <f t="shared" si="12"/>
        <v>2320.1156426862876</v>
      </c>
      <c r="T96" s="13">
        <f t="shared" si="13"/>
        <v>-1417.5325192347175</v>
      </c>
      <c r="U96" s="13">
        <f t="shared" si="14"/>
        <v>-115722.7171814637</v>
      </c>
    </row>
    <row r="97" spans="1:21" ht="12.75">
      <c r="A97" s="5"/>
      <c r="B97" s="5"/>
      <c r="C97" s="5"/>
      <c r="D97" s="5"/>
      <c r="E97" s="5"/>
      <c r="F97" s="5"/>
      <c r="G97" s="5"/>
      <c r="H97" s="5"/>
      <c r="I97" s="5"/>
      <c r="J97" s="8"/>
      <c r="M97" s="9">
        <f t="shared" si="15"/>
        <v>90</v>
      </c>
      <c r="N97" s="10">
        <f t="shared" si="16"/>
        <v>43252</v>
      </c>
      <c r="O97" s="13">
        <f t="shared" si="17"/>
        <v>-115722.7171814637</v>
      </c>
      <c r="P97" s="13">
        <f t="shared" si="9"/>
        <v>902.5831234515701</v>
      </c>
      <c r="Q97" s="14">
        <f t="shared" si="10"/>
        <v>0</v>
      </c>
      <c r="R97" s="13">
        <f t="shared" si="11"/>
        <v>902.5831234515701</v>
      </c>
      <c r="S97" s="13">
        <f t="shared" si="12"/>
        <v>2349.117088219866</v>
      </c>
      <c r="T97" s="13">
        <f t="shared" si="13"/>
        <v>-1446.533964768296</v>
      </c>
      <c r="U97" s="13">
        <f t="shared" si="14"/>
        <v>-118071.83426968356</v>
      </c>
    </row>
    <row r="98" spans="1:21" ht="12.75">
      <c r="A98" s="5"/>
      <c r="B98" s="5"/>
      <c r="C98" s="5"/>
      <c r="D98" s="5"/>
      <c r="E98" s="5"/>
      <c r="F98" s="5"/>
      <c r="G98" s="5"/>
      <c r="H98" s="5"/>
      <c r="I98" s="5"/>
      <c r="J98" s="8"/>
      <c r="M98" s="9">
        <f t="shared" si="15"/>
        <v>91</v>
      </c>
      <c r="N98" s="10">
        <f t="shared" si="16"/>
        <v>43282</v>
      </c>
      <c r="O98" s="13">
        <f t="shared" si="17"/>
        <v>-118071.83426968356</v>
      </c>
      <c r="P98" s="13">
        <f t="shared" si="9"/>
        <v>902.5831234515701</v>
      </c>
      <c r="Q98" s="14">
        <f t="shared" si="10"/>
        <v>0</v>
      </c>
      <c r="R98" s="13">
        <f t="shared" si="11"/>
        <v>902.5831234515701</v>
      </c>
      <c r="S98" s="13">
        <f t="shared" si="12"/>
        <v>2378.4810518226145</v>
      </c>
      <c r="T98" s="13">
        <f t="shared" si="13"/>
        <v>-1475.8979283710444</v>
      </c>
      <c r="U98" s="13">
        <f t="shared" si="14"/>
        <v>-120450.31532150618</v>
      </c>
    </row>
    <row r="99" spans="1:21" ht="12.75">
      <c r="A99" s="5"/>
      <c r="B99" s="5"/>
      <c r="C99" s="5"/>
      <c r="D99" s="5"/>
      <c r="E99" s="5"/>
      <c r="F99" s="5"/>
      <c r="G99" s="5"/>
      <c r="H99" s="5"/>
      <c r="I99" s="5"/>
      <c r="J99" s="8"/>
      <c r="M99" s="9">
        <f t="shared" si="15"/>
        <v>92</v>
      </c>
      <c r="N99" s="10">
        <f t="shared" si="16"/>
        <v>43313</v>
      </c>
      <c r="O99" s="13">
        <f t="shared" si="17"/>
        <v>-120450.31532150618</v>
      </c>
      <c r="P99" s="13">
        <f t="shared" si="9"/>
        <v>902.5831234515701</v>
      </c>
      <c r="Q99" s="14">
        <f t="shared" si="10"/>
        <v>0</v>
      </c>
      <c r="R99" s="13">
        <f t="shared" si="11"/>
        <v>902.5831234515701</v>
      </c>
      <c r="S99" s="13">
        <f t="shared" si="12"/>
        <v>2408.2120649703975</v>
      </c>
      <c r="T99" s="13">
        <f t="shared" si="13"/>
        <v>-1505.6289415188273</v>
      </c>
      <c r="U99" s="13">
        <f t="shared" si="14"/>
        <v>-122858.52738647658</v>
      </c>
    </row>
    <row r="100" spans="1:21" ht="12.75">
      <c r="A100" s="5"/>
      <c r="B100" s="5"/>
      <c r="C100" s="5"/>
      <c r="D100" s="5"/>
      <c r="E100" s="5"/>
      <c r="F100" s="5"/>
      <c r="G100" s="5"/>
      <c r="H100" s="5"/>
      <c r="I100" s="5"/>
      <c r="J100" s="8"/>
      <c r="M100" s="9">
        <f t="shared" si="15"/>
        <v>93</v>
      </c>
      <c r="N100" s="10">
        <f t="shared" si="16"/>
        <v>43344</v>
      </c>
      <c r="O100" s="13">
        <f t="shared" si="17"/>
        <v>-122858.52738647658</v>
      </c>
      <c r="P100" s="13">
        <f t="shared" si="9"/>
        <v>902.5831234515701</v>
      </c>
      <c r="Q100" s="14">
        <f t="shared" si="10"/>
        <v>0</v>
      </c>
      <c r="R100" s="13">
        <f t="shared" si="11"/>
        <v>902.5831234515701</v>
      </c>
      <c r="S100" s="13">
        <f t="shared" si="12"/>
        <v>2438.314715782527</v>
      </c>
      <c r="T100" s="13">
        <f t="shared" si="13"/>
        <v>-1535.731592330957</v>
      </c>
      <c r="U100" s="13">
        <f t="shared" si="14"/>
        <v>-125296.8421022591</v>
      </c>
    </row>
    <row r="101" spans="1:21" ht="12.75">
      <c r="A101" s="5"/>
      <c r="B101" s="5"/>
      <c r="C101" s="5"/>
      <c r="D101" s="5"/>
      <c r="E101" s="5"/>
      <c r="F101" s="5"/>
      <c r="G101" s="5"/>
      <c r="H101" s="5"/>
      <c r="I101" s="5"/>
      <c r="J101" s="8"/>
      <c r="M101" s="9">
        <f t="shared" si="15"/>
        <v>94</v>
      </c>
      <c r="N101" s="10">
        <f t="shared" si="16"/>
        <v>43374</v>
      </c>
      <c r="O101" s="13">
        <f t="shared" si="17"/>
        <v>-125296.8421022591</v>
      </c>
      <c r="P101" s="13">
        <f t="shared" si="9"/>
        <v>902.5831234515701</v>
      </c>
      <c r="Q101" s="14">
        <f t="shared" si="10"/>
        <v>0</v>
      </c>
      <c r="R101" s="13">
        <f t="shared" si="11"/>
        <v>902.5831234515701</v>
      </c>
      <c r="S101" s="13">
        <f t="shared" si="12"/>
        <v>2468.7936497298087</v>
      </c>
      <c r="T101" s="13">
        <f t="shared" si="13"/>
        <v>-1566.2105262782388</v>
      </c>
      <c r="U101" s="13">
        <f t="shared" si="14"/>
        <v>-127765.63575198891</v>
      </c>
    </row>
    <row r="102" spans="1:21" ht="12.75">
      <c r="A102" s="5"/>
      <c r="B102" s="5"/>
      <c r="C102" s="5"/>
      <c r="D102" s="5"/>
      <c r="E102" s="5"/>
      <c r="F102" s="5"/>
      <c r="G102" s="5"/>
      <c r="H102" s="5"/>
      <c r="I102" s="5"/>
      <c r="J102" s="8"/>
      <c r="M102" s="9">
        <f t="shared" si="15"/>
        <v>95</v>
      </c>
      <c r="N102" s="10">
        <f t="shared" si="16"/>
        <v>43405</v>
      </c>
      <c r="O102" s="13">
        <f t="shared" si="17"/>
        <v>-127765.63575198891</v>
      </c>
      <c r="P102" s="13">
        <f t="shared" si="9"/>
        <v>902.5831234515701</v>
      </c>
      <c r="Q102" s="14">
        <f t="shared" si="10"/>
        <v>0</v>
      </c>
      <c r="R102" s="13">
        <f t="shared" si="11"/>
        <v>902.5831234515701</v>
      </c>
      <c r="S102" s="13">
        <f t="shared" si="12"/>
        <v>2499.6535703514314</v>
      </c>
      <c r="T102" s="13">
        <f t="shared" si="13"/>
        <v>-1597.0704468998613</v>
      </c>
      <c r="U102" s="13">
        <f t="shared" si="14"/>
        <v>-130265.28932234035</v>
      </c>
    </row>
    <row r="103" spans="1:21" ht="12.75">
      <c r="A103" s="5"/>
      <c r="B103" s="5"/>
      <c r="C103" s="5"/>
      <c r="D103" s="5"/>
      <c r="E103" s="5"/>
      <c r="F103" s="5"/>
      <c r="G103" s="5"/>
      <c r="H103" s="5"/>
      <c r="I103" s="5"/>
      <c r="J103" s="8"/>
      <c r="M103" s="9">
        <f t="shared" si="15"/>
        <v>96</v>
      </c>
      <c r="N103" s="10">
        <f t="shared" si="16"/>
        <v>43435</v>
      </c>
      <c r="O103" s="13">
        <f t="shared" si="17"/>
        <v>-130265.28932234035</v>
      </c>
      <c r="P103" s="13">
        <f t="shared" si="9"/>
        <v>902.5831234515701</v>
      </c>
      <c r="Q103" s="14">
        <f t="shared" si="10"/>
        <v>0</v>
      </c>
      <c r="R103" s="13">
        <f t="shared" si="11"/>
        <v>902.5831234515701</v>
      </c>
      <c r="S103" s="13">
        <f t="shared" si="12"/>
        <v>2530.8992399808244</v>
      </c>
      <c r="T103" s="13">
        <f t="shared" si="13"/>
        <v>-1628.3161165292543</v>
      </c>
      <c r="U103" s="13">
        <f t="shared" si="14"/>
        <v>-132796.1885623212</v>
      </c>
    </row>
    <row r="104" spans="1:21" ht="12.75">
      <c r="A104" s="5"/>
      <c r="B104" s="5"/>
      <c r="C104" s="5"/>
      <c r="D104" s="5"/>
      <c r="E104" s="5"/>
      <c r="F104" s="5"/>
      <c r="G104" s="5"/>
      <c r="H104" s="5"/>
      <c r="I104" s="5"/>
      <c r="J104" s="8"/>
      <c r="M104" s="9">
        <f t="shared" si="15"/>
        <v>97</v>
      </c>
      <c r="N104" s="10">
        <f t="shared" si="16"/>
        <v>43466</v>
      </c>
      <c r="O104" s="13">
        <f t="shared" si="17"/>
        <v>-132796.1885623212</v>
      </c>
      <c r="P104" s="13">
        <f t="shared" si="9"/>
        <v>902.5831234515701</v>
      </c>
      <c r="Q104" s="14">
        <f t="shared" si="10"/>
        <v>0</v>
      </c>
      <c r="R104" s="13">
        <f t="shared" si="11"/>
        <v>902.5831234515701</v>
      </c>
      <c r="S104" s="13">
        <f t="shared" si="12"/>
        <v>2562.5354804805847</v>
      </c>
      <c r="T104" s="13">
        <f t="shared" si="13"/>
        <v>-1659.9523570290148</v>
      </c>
      <c r="U104" s="13">
        <f t="shared" si="14"/>
        <v>-135358.72404280177</v>
      </c>
    </row>
    <row r="105" spans="1:21" ht="12.75">
      <c r="A105" s="5"/>
      <c r="B105" s="5"/>
      <c r="C105" s="5"/>
      <c r="D105" s="5"/>
      <c r="E105" s="5"/>
      <c r="F105" s="5"/>
      <c r="G105" s="5"/>
      <c r="H105" s="5"/>
      <c r="I105" s="5"/>
      <c r="J105" s="8"/>
      <c r="M105" s="9">
        <f t="shared" si="15"/>
        <v>98</v>
      </c>
      <c r="N105" s="10">
        <f t="shared" si="16"/>
        <v>43497</v>
      </c>
      <c r="O105" s="13">
        <f t="shared" si="17"/>
        <v>-135358.72404280177</v>
      </c>
      <c r="P105" s="13">
        <f t="shared" si="9"/>
        <v>902.5831234515701</v>
      </c>
      <c r="Q105" s="14">
        <f t="shared" si="10"/>
        <v>0</v>
      </c>
      <c r="R105" s="13">
        <f t="shared" si="11"/>
        <v>902.5831234515701</v>
      </c>
      <c r="S105" s="13">
        <f t="shared" si="12"/>
        <v>2594.567173986592</v>
      </c>
      <c r="T105" s="13">
        <f t="shared" si="13"/>
        <v>-1691.984050535022</v>
      </c>
      <c r="U105" s="13">
        <f t="shared" si="14"/>
        <v>-137953.29121678835</v>
      </c>
    </row>
    <row r="106" spans="1:21" ht="12.75">
      <c r="A106" s="5"/>
      <c r="B106" s="5"/>
      <c r="C106" s="5"/>
      <c r="D106" s="5"/>
      <c r="E106" s="5"/>
      <c r="F106" s="5"/>
      <c r="G106" s="5"/>
      <c r="H106" s="5"/>
      <c r="I106" s="5"/>
      <c r="J106" s="8"/>
      <c r="M106" s="9">
        <f t="shared" si="15"/>
        <v>99</v>
      </c>
      <c r="N106" s="10">
        <f t="shared" si="16"/>
        <v>43525</v>
      </c>
      <c r="O106" s="13">
        <f t="shared" si="17"/>
        <v>-137953.29121678835</v>
      </c>
      <c r="P106" s="13">
        <f t="shared" si="9"/>
        <v>902.5831234515701</v>
      </c>
      <c r="Q106" s="14">
        <f t="shared" si="10"/>
        <v>0</v>
      </c>
      <c r="R106" s="13">
        <f t="shared" si="11"/>
        <v>902.5831234515701</v>
      </c>
      <c r="S106" s="13">
        <f t="shared" si="12"/>
        <v>2626.9992636614243</v>
      </c>
      <c r="T106" s="13">
        <f t="shared" si="13"/>
        <v>-1724.4161402098543</v>
      </c>
      <c r="U106" s="13">
        <f t="shared" si="14"/>
        <v>-140580.29048044977</v>
      </c>
    </row>
    <row r="107" spans="1:21" ht="12.75">
      <c r="A107" s="5"/>
      <c r="B107" s="5"/>
      <c r="C107" s="5"/>
      <c r="D107" s="5"/>
      <c r="E107" s="5"/>
      <c r="F107" s="5"/>
      <c r="G107" s="5"/>
      <c r="H107" s="5"/>
      <c r="I107" s="5"/>
      <c r="J107" s="8"/>
      <c r="M107" s="9">
        <f t="shared" si="15"/>
        <v>100</v>
      </c>
      <c r="N107" s="10">
        <f t="shared" si="16"/>
        <v>43556</v>
      </c>
      <c r="O107" s="13">
        <f t="shared" si="17"/>
        <v>-140580.29048044977</v>
      </c>
      <c r="P107" s="13">
        <f t="shared" si="9"/>
        <v>902.5831234515701</v>
      </c>
      <c r="Q107" s="14">
        <f t="shared" si="10"/>
        <v>0</v>
      </c>
      <c r="R107" s="13">
        <f t="shared" si="11"/>
        <v>902.5831234515701</v>
      </c>
      <c r="S107" s="13">
        <f t="shared" si="12"/>
        <v>2659.836754457192</v>
      </c>
      <c r="T107" s="13">
        <f t="shared" si="13"/>
        <v>-1757.253631005622</v>
      </c>
      <c r="U107" s="13">
        <f t="shared" si="14"/>
        <v>-143240.12723490695</v>
      </c>
    </row>
    <row r="108" spans="1:21" ht="12.75">
      <c r="A108" s="5"/>
      <c r="B108" s="5"/>
      <c r="C108" s="5"/>
      <c r="D108" s="5"/>
      <c r="E108" s="5"/>
      <c r="F108" s="5"/>
      <c r="G108" s="5"/>
      <c r="H108" s="5"/>
      <c r="I108" s="5"/>
      <c r="J108" s="8"/>
      <c r="M108" s="9">
        <f t="shared" si="15"/>
        <v>101</v>
      </c>
      <c r="N108" s="10">
        <f t="shared" si="16"/>
        <v>43586</v>
      </c>
      <c r="O108" s="13">
        <f t="shared" si="17"/>
        <v>-143240.12723490695</v>
      </c>
      <c r="P108" s="13">
        <f t="shared" si="9"/>
        <v>902.5831234515701</v>
      </c>
      <c r="Q108" s="14">
        <f t="shared" si="10"/>
        <v>0</v>
      </c>
      <c r="R108" s="13">
        <f t="shared" si="11"/>
        <v>902.5831234515701</v>
      </c>
      <c r="S108" s="13">
        <f t="shared" si="12"/>
        <v>2693.084713887907</v>
      </c>
      <c r="T108" s="13">
        <f t="shared" si="13"/>
        <v>-1790.501590436337</v>
      </c>
      <c r="U108" s="13">
        <f t="shared" si="14"/>
        <v>-145933.21194879487</v>
      </c>
    </row>
    <row r="109" spans="1:21" ht="12.75">
      <c r="A109" s="5"/>
      <c r="B109" s="5"/>
      <c r="C109" s="5"/>
      <c r="D109" s="5"/>
      <c r="E109" s="5"/>
      <c r="F109" s="5"/>
      <c r="G109" s="5"/>
      <c r="H109" s="5"/>
      <c r="I109" s="5"/>
      <c r="J109" s="8"/>
      <c r="M109" s="9">
        <f t="shared" si="15"/>
        <v>102</v>
      </c>
      <c r="N109" s="10">
        <f t="shared" si="16"/>
        <v>43617</v>
      </c>
      <c r="O109" s="13">
        <f t="shared" si="17"/>
        <v>-145933.21194879487</v>
      </c>
      <c r="P109" s="13">
        <f t="shared" si="9"/>
        <v>902.5831234515701</v>
      </c>
      <c r="Q109" s="14">
        <f t="shared" si="10"/>
        <v>0</v>
      </c>
      <c r="R109" s="13">
        <f t="shared" si="11"/>
        <v>902.5831234515701</v>
      </c>
      <c r="S109" s="13">
        <f t="shared" si="12"/>
        <v>2726.7482728115056</v>
      </c>
      <c r="T109" s="13">
        <f t="shared" si="13"/>
        <v>-1824.1651493599356</v>
      </c>
      <c r="U109" s="13">
        <f t="shared" si="14"/>
        <v>-148659.96022160636</v>
      </c>
    </row>
    <row r="110" spans="1:21" ht="12.75">
      <c r="A110" s="5"/>
      <c r="B110" s="5"/>
      <c r="C110" s="5"/>
      <c r="D110" s="5"/>
      <c r="E110" s="5"/>
      <c r="F110" s="5"/>
      <c r="G110" s="5"/>
      <c r="H110" s="5"/>
      <c r="I110" s="5"/>
      <c r="J110" s="8"/>
      <c r="M110" s="9">
        <f t="shared" si="15"/>
        <v>103</v>
      </c>
      <c r="N110" s="10">
        <f t="shared" si="16"/>
        <v>43647</v>
      </c>
      <c r="O110" s="13">
        <f t="shared" si="17"/>
        <v>-148659.96022160636</v>
      </c>
      <c r="P110" s="13">
        <f t="shared" si="9"/>
        <v>902.5831234515701</v>
      </c>
      <c r="Q110" s="14">
        <f t="shared" si="10"/>
        <v>0</v>
      </c>
      <c r="R110" s="13">
        <f t="shared" si="11"/>
        <v>902.5831234515701</v>
      </c>
      <c r="S110" s="13">
        <f t="shared" si="12"/>
        <v>2760.8326262216497</v>
      </c>
      <c r="T110" s="13">
        <f t="shared" si="13"/>
        <v>-1858.2495027700795</v>
      </c>
      <c r="U110" s="13">
        <f t="shared" si="14"/>
        <v>-151420.792847828</v>
      </c>
    </row>
    <row r="111" spans="1:21" ht="12.75">
      <c r="A111" s="5"/>
      <c r="B111" s="5"/>
      <c r="C111" s="5"/>
      <c r="D111" s="5"/>
      <c r="E111" s="5"/>
      <c r="F111" s="5"/>
      <c r="G111" s="5"/>
      <c r="H111" s="5"/>
      <c r="I111" s="5"/>
      <c r="J111" s="8"/>
      <c r="M111" s="9">
        <f t="shared" si="15"/>
        <v>104</v>
      </c>
      <c r="N111" s="10">
        <f t="shared" si="16"/>
        <v>43678</v>
      </c>
      <c r="O111" s="13">
        <f t="shared" si="17"/>
        <v>-151420.792847828</v>
      </c>
      <c r="P111" s="13">
        <f t="shared" si="9"/>
        <v>902.5831234515701</v>
      </c>
      <c r="Q111" s="14">
        <f t="shared" si="10"/>
        <v>0</v>
      </c>
      <c r="R111" s="13">
        <f t="shared" si="11"/>
        <v>902.5831234515701</v>
      </c>
      <c r="S111" s="13">
        <f t="shared" si="12"/>
        <v>2795.34303404942</v>
      </c>
      <c r="T111" s="13">
        <f t="shared" si="13"/>
        <v>-1892.75991059785</v>
      </c>
      <c r="U111" s="13">
        <f t="shared" si="14"/>
        <v>-154216.13588187742</v>
      </c>
    </row>
    <row r="112" spans="1:21" ht="12.75">
      <c r="A112" s="5"/>
      <c r="B112" s="5"/>
      <c r="C112" s="5"/>
      <c r="D112" s="5"/>
      <c r="E112" s="5"/>
      <c r="F112" s="5"/>
      <c r="G112" s="5"/>
      <c r="H112" s="5"/>
      <c r="I112" s="5"/>
      <c r="J112" s="8"/>
      <c r="M112" s="9">
        <f t="shared" si="15"/>
        <v>105</v>
      </c>
      <c r="N112" s="10">
        <f t="shared" si="16"/>
        <v>43709</v>
      </c>
      <c r="O112" s="13">
        <f t="shared" si="17"/>
        <v>-154216.13588187742</v>
      </c>
      <c r="P112" s="13">
        <f t="shared" si="9"/>
        <v>902.5831234515701</v>
      </c>
      <c r="Q112" s="14">
        <f t="shared" si="10"/>
        <v>0</v>
      </c>
      <c r="R112" s="13">
        <f t="shared" si="11"/>
        <v>902.5831234515701</v>
      </c>
      <c r="S112" s="13">
        <f t="shared" si="12"/>
        <v>2830.2848219750376</v>
      </c>
      <c r="T112" s="13">
        <f t="shared" si="13"/>
        <v>-1927.7016985234677</v>
      </c>
      <c r="U112" s="13">
        <f t="shared" si="14"/>
        <v>-157046.42070385246</v>
      </c>
    </row>
    <row r="113" spans="1:21" ht="12.75">
      <c r="A113" s="5"/>
      <c r="B113" s="5"/>
      <c r="C113" s="5"/>
      <c r="D113" s="5"/>
      <c r="E113" s="5"/>
      <c r="F113" s="5"/>
      <c r="G113" s="5"/>
      <c r="H113" s="5"/>
      <c r="I113" s="5"/>
      <c r="J113" s="8"/>
      <c r="M113" s="9">
        <f t="shared" si="15"/>
        <v>106</v>
      </c>
      <c r="N113" s="10">
        <f t="shared" si="16"/>
        <v>43739</v>
      </c>
      <c r="O113" s="13">
        <f t="shared" si="17"/>
        <v>-157046.42070385246</v>
      </c>
      <c r="P113" s="13">
        <f t="shared" si="9"/>
        <v>902.5831234515701</v>
      </c>
      <c r="Q113" s="14">
        <f t="shared" si="10"/>
        <v>0</v>
      </c>
      <c r="R113" s="13">
        <f t="shared" si="11"/>
        <v>902.5831234515701</v>
      </c>
      <c r="S113" s="13">
        <f t="shared" si="12"/>
        <v>2865.663382249726</v>
      </c>
      <c r="T113" s="13">
        <f t="shared" si="13"/>
        <v>-1963.080258798156</v>
      </c>
      <c r="U113" s="13">
        <f t="shared" si="14"/>
        <v>-159912.0840861022</v>
      </c>
    </row>
    <row r="114" spans="1:21" ht="12.75">
      <c r="A114" s="5"/>
      <c r="B114" s="5"/>
      <c r="C114" s="5"/>
      <c r="D114" s="5"/>
      <c r="E114" s="5"/>
      <c r="F114" s="5"/>
      <c r="G114" s="5"/>
      <c r="H114" s="5"/>
      <c r="I114" s="5"/>
      <c r="J114" s="8"/>
      <c r="M114" s="9">
        <f t="shared" si="15"/>
        <v>107</v>
      </c>
      <c r="N114" s="10">
        <f t="shared" si="16"/>
        <v>43770</v>
      </c>
      <c r="O114" s="13">
        <f t="shared" si="17"/>
        <v>-159912.0840861022</v>
      </c>
      <c r="P114" s="13">
        <f t="shared" si="9"/>
        <v>902.5831234515701</v>
      </c>
      <c r="Q114" s="14">
        <f t="shared" si="10"/>
        <v>0</v>
      </c>
      <c r="R114" s="13">
        <f t="shared" si="11"/>
        <v>902.5831234515701</v>
      </c>
      <c r="S114" s="13">
        <f t="shared" si="12"/>
        <v>2901.4841745278472</v>
      </c>
      <c r="T114" s="13">
        <f t="shared" si="13"/>
        <v>-1998.9010510762773</v>
      </c>
      <c r="U114" s="13">
        <f t="shared" si="14"/>
        <v>-162813.56826063004</v>
      </c>
    </row>
    <row r="115" spans="1:21" ht="12.75">
      <c r="A115" s="5"/>
      <c r="B115" s="5"/>
      <c r="C115" s="5"/>
      <c r="D115" s="5"/>
      <c r="E115" s="5"/>
      <c r="F115" s="5"/>
      <c r="G115" s="5"/>
      <c r="H115" s="5"/>
      <c r="I115" s="5"/>
      <c r="J115" s="8"/>
      <c r="M115" s="9">
        <f t="shared" si="15"/>
        <v>108</v>
      </c>
      <c r="N115" s="10">
        <f t="shared" si="16"/>
        <v>43800</v>
      </c>
      <c r="O115" s="13">
        <f t="shared" si="17"/>
        <v>-162813.56826063004</v>
      </c>
      <c r="P115" s="13">
        <f t="shared" si="9"/>
        <v>902.5831234515701</v>
      </c>
      <c r="Q115" s="14">
        <f t="shared" si="10"/>
        <v>0</v>
      </c>
      <c r="R115" s="13">
        <f t="shared" si="11"/>
        <v>902.5831234515701</v>
      </c>
      <c r="S115" s="13">
        <f t="shared" si="12"/>
        <v>2937.7527267094456</v>
      </c>
      <c r="T115" s="13">
        <f t="shared" si="13"/>
        <v>-2035.1696032578755</v>
      </c>
      <c r="U115" s="13">
        <f t="shared" si="14"/>
        <v>-165751.32098733948</v>
      </c>
    </row>
    <row r="116" spans="1:21" ht="12.75">
      <c r="A116" s="5"/>
      <c r="B116" s="5"/>
      <c r="C116" s="5"/>
      <c r="D116" s="5"/>
      <c r="E116" s="5"/>
      <c r="F116" s="5"/>
      <c r="G116" s="5"/>
      <c r="H116" s="5"/>
      <c r="I116" s="5"/>
      <c r="J116" s="8"/>
      <c r="M116" s="9">
        <f t="shared" si="15"/>
        <v>109</v>
      </c>
      <c r="N116" s="10">
        <f t="shared" si="16"/>
        <v>43831</v>
      </c>
      <c r="O116" s="13">
        <f t="shared" si="17"/>
        <v>-165751.32098733948</v>
      </c>
      <c r="P116" s="13">
        <f t="shared" si="9"/>
        <v>902.5831234515701</v>
      </c>
      <c r="Q116" s="14">
        <f t="shared" si="10"/>
        <v>0</v>
      </c>
      <c r="R116" s="13">
        <f t="shared" si="11"/>
        <v>902.5831234515701</v>
      </c>
      <c r="S116" s="13">
        <f t="shared" si="12"/>
        <v>2974.4746357933136</v>
      </c>
      <c r="T116" s="13">
        <f t="shared" si="13"/>
        <v>-2071.8915123417432</v>
      </c>
      <c r="U116" s="13">
        <f t="shared" si="14"/>
        <v>-168725.79562313278</v>
      </c>
    </row>
    <row r="117" spans="1:21" ht="12.75">
      <c r="A117" s="5"/>
      <c r="B117" s="5"/>
      <c r="C117" s="5"/>
      <c r="D117" s="5"/>
      <c r="E117" s="5"/>
      <c r="F117" s="5"/>
      <c r="G117" s="5"/>
      <c r="H117" s="5"/>
      <c r="I117" s="5"/>
      <c r="J117" s="8"/>
      <c r="M117" s="9">
        <f t="shared" si="15"/>
        <v>110</v>
      </c>
      <c r="N117" s="10">
        <f t="shared" si="16"/>
        <v>43862</v>
      </c>
      <c r="O117" s="13">
        <f t="shared" si="17"/>
        <v>-168725.79562313278</v>
      </c>
      <c r="P117" s="13">
        <f t="shared" si="9"/>
        <v>902.5831234515701</v>
      </c>
      <c r="Q117" s="14">
        <f t="shared" si="10"/>
        <v>0</v>
      </c>
      <c r="R117" s="13">
        <f t="shared" si="11"/>
        <v>902.5831234515701</v>
      </c>
      <c r="S117" s="13">
        <f t="shared" si="12"/>
        <v>3011.65556874073</v>
      </c>
      <c r="T117" s="13">
        <f t="shared" si="13"/>
        <v>-2109.0724452891595</v>
      </c>
      <c r="U117" s="13">
        <f t="shared" si="14"/>
        <v>-171737.45119187352</v>
      </c>
    </row>
    <row r="118" spans="1:21" ht="12.75">
      <c r="A118" s="5"/>
      <c r="B118" s="5"/>
      <c r="C118" s="5"/>
      <c r="D118" s="5"/>
      <c r="E118" s="5"/>
      <c r="F118" s="5"/>
      <c r="G118" s="5"/>
      <c r="H118" s="5"/>
      <c r="I118" s="5"/>
      <c r="J118" s="8"/>
      <c r="M118" s="9">
        <f t="shared" si="15"/>
        <v>111</v>
      </c>
      <c r="N118" s="10">
        <f t="shared" si="16"/>
        <v>43891</v>
      </c>
      <c r="O118" s="13">
        <f t="shared" si="17"/>
        <v>-171737.45119187352</v>
      </c>
      <c r="P118" s="13">
        <f t="shared" si="9"/>
        <v>902.5831234515701</v>
      </c>
      <c r="Q118" s="14">
        <f t="shared" si="10"/>
        <v>0</v>
      </c>
      <c r="R118" s="13">
        <f t="shared" si="11"/>
        <v>902.5831234515701</v>
      </c>
      <c r="S118" s="13">
        <f t="shared" si="12"/>
        <v>3049.3012633499893</v>
      </c>
      <c r="T118" s="13">
        <f t="shared" si="13"/>
        <v>-2146.718139898419</v>
      </c>
      <c r="U118" s="13">
        <f t="shared" si="14"/>
        <v>-174786.75245522353</v>
      </c>
    </row>
    <row r="119" spans="1:21" ht="12.75">
      <c r="A119" s="5"/>
      <c r="B119" s="5"/>
      <c r="C119" s="5"/>
      <c r="D119" s="5"/>
      <c r="E119" s="5"/>
      <c r="F119" s="5"/>
      <c r="G119" s="5"/>
      <c r="H119" s="5"/>
      <c r="I119" s="5"/>
      <c r="J119" s="8"/>
      <c r="M119" s="9">
        <f t="shared" si="15"/>
        <v>112</v>
      </c>
      <c r="N119" s="10">
        <f t="shared" si="16"/>
        <v>43922</v>
      </c>
      <c r="O119" s="13">
        <f t="shared" si="17"/>
        <v>-174786.75245522353</v>
      </c>
      <c r="P119" s="13">
        <f t="shared" si="9"/>
        <v>902.5831234515701</v>
      </c>
      <c r="Q119" s="14">
        <f t="shared" si="10"/>
        <v>0</v>
      </c>
      <c r="R119" s="13">
        <f t="shared" si="11"/>
        <v>902.5831234515701</v>
      </c>
      <c r="S119" s="13">
        <f t="shared" si="12"/>
        <v>3087.417529141864</v>
      </c>
      <c r="T119" s="13">
        <f t="shared" si="13"/>
        <v>-2184.834405690294</v>
      </c>
      <c r="U119" s="13">
        <f t="shared" si="14"/>
        <v>-177874.16998436538</v>
      </c>
    </row>
    <row r="120" spans="1:21" ht="12.75">
      <c r="A120" s="5"/>
      <c r="B120" s="5"/>
      <c r="C120" s="5"/>
      <c r="D120" s="5"/>
      <c r="E120" s="5"/>
      <c r="F120" s="5"/>
      <c r="G120" s="5"/>
      <c r="H120" s="5"/>
      <c r="I120" s="5"/>
      <c r="J120" s="8"/>
      <c r="M120" s="9">
        <f t="shared" si="15"/>
        <v>113</v>
      </c>
      <c r="N120" s="10">
        <f t="shared" si="16"/>
        <v>43952</v>
      </c>
      <c r="O120" s="13">
        <f t="shared" si="17"/>
        <v>-177874.16998436538</v>
      </c>
      <c r="P120" s="13">
        <f t="shared" si="9"/>
        <v>902.5831234515701</v>
      </c>
      <c r="Q120" s="14">
        <f t="shared" si="10"/>
        <v>0</v>
      </c>
      <c r="R120" s="13">
        <f t="shared" si="11"/>
        <v>902.5831234515701</v>
      </c>
      <c r="S120" s="13">
        <f t="shared" si="12"/>
        <v>3126.010248256137</v>
      </c>
      <c r="T120" s="13">
        <f t="shared" si="13"/>
        <v>-2223.427124804567</v>
      </c>
      <c r="U120" s="13">
        <f t="shared" si="14"/>
        <v>-181000.18023262153</v>
      </c>
    </row>
    <row r="121" spans="1:21" ht="12.75">
      <c r="A121" s="5"/>
      <c r="B121" s="5"/>
      <c r="C121" s="5"/>
      <c r="D121" s="5"/>
      <c r="E121" s="5"/>
      <c r="F121" s="5"/>
      <c r="G121" s="5"/>
      <c r="H121" s="5"/>
      <c r="I121" s="5"/>
      <c r="J121" s="8"/>
      <c r="M121" s="9">
        <f t="shared" si="15"/>
        <v>114</v>
      </c>
      <c r="N121" s="10">
        <f t="shared" si="16"/>
        <v>43983</v>
      </c>
      <c r="O121" s="13">
        <f t="shared" si="17"/>
        <v>-181000.18023262153</v>
      </c>
      <c r="P121" s="13">
        <f t="shared" si="9"/>
        <v>902.5831234515701</v>
      </c>
      <c r="Q121" s="14">
        <f t="shared" si="10"/>
        <v>0</v>
      </c>
      <c r="R121" s="13">
        <f t="shared" si="11"/>
        <v>902.5831234515701</v>
      </c>
      <c r="S121" s="13">
        <f t="shared" si="12"/>
        <v>3165.0853763593395</v>
      </c>
      <c r="T121" s="13">
        <f t="shared" si="13"/>
        <v>-2262.502252907769</v>
      </c>
      <c r="U121" s="13">
        <f t="shared" si="14"/>
        <v>-184165.26560898087</v>
      </c>
    </row>
    <row r="122" spans="1:21" ht="12.75">
      <c r="A122" s="5"/>
      <c r="B122" s="5"/>
      <c r="C122" s="5"/>
      <c r="D122" s="5"/>
      <c r="E122" s="5"/>
      <c r="F122" s="5"/>
      <c r="G122" s="5"/>
      <c r="H122" s="5"/>
      <c r="I122" s="5"/>
      <c r="J122" s="8"/>
      <c r="M122" s="9">
        <f t="shared" si="15"/>
        <v>115</v>
      </c>
      <c r="N122" s="10">
        <f t="shared" si="16"/>
        <v>44013</v>
      </c>
      <c r="O122" s="13">
        <f t="shared" si="17"/>
        <v>-184165.26560898087</v>
      </c>
      <c r="P122" s="13">
        <f t="shared" si="9"/>
        <v>902.5831234515701</v>
      </c>
      <c r="Q122" s="14">
        <f t="shared" si="10"/>
        <v>0</v>
      </c>
      <c r="R122" s="13">
        <f t="shared" si="11"/>
        <v>902.5831234515701</v>
      </c>
      <c r="S122" s="13">
        <f t="shared" si="12"/>
        <v>3204.6489435638314</v>
      </c>
      <c r="T122" s="13">
        <f t="shared" si="13"/>
        <v>-2302.065820112261</v>
      </c>
      <c r="U122" s="13">
        <f t="shared" si="14"/>
        <v>-187369.9145525447</v>
      </c>
    </row>
    <row r="123" spans="1:21" ht="12.75">
      <c r="A123" s="5"/>
      <c r="B123" s="5"/>
      <c r="C123" s="5"/>
      <c r="D123" s="5"/>
      <c r="E123" s="5"/>
      <c r="F123" s="5"/>
      <c r="G123" s="5"/>
      <c r="H123" s="5"/>
      <c r="I123" s="5"/>
      <c r="J123" s="8"/>
      <c r="M123" s="9">
        <f t="shared" si="15"/>
        <v>116</v>
      </c>
      <c r="N123" s="10">
        <f t="shared" si="16"/>
        <v>44044</v>
      </c>
      <c r="O123" s="13">
        <f t="shared" si="17"/>
        <v>-187369.9145525447</v>
      </c>
      <c r="P123" s="13">
        <f t="shared" si="9"/>
        <v>902.5831234515701</v>
      </c>
      <c r="Q123" s="14">
        <f t="shared" si="10"/>
        <v>0</v>
      </c>
      <c r="R123" s="13">
        <f t="shared" si="11"/>
        <v>902.5831234515701</v>
      </c>
      <c r="S123" s="13">
        <f t="shared" si="12"/>
        <v>3244.707055358379</v>
      </c>
      <c r="T123" s="13">
        <f t="shared" si="13"/>
        <v>-2342.1239319068086</v>
      </c>
      <c r="U123" s="13">
        <f t="shared" si="14"/>
        <v>-190614.6216079031</v>
      </c>
    </row>
    <row r="124" spans="1:21" ht="12.75">
      <c r="A124" s="5"/>
      <c r="B124" s="5"/>
      <c r="C124" s="5"/>
      <c r="D124" s="5"/>
      <c r="E124" s="5"/>
      <c r="F124" s="5"/>
      <c r="G124" s="5"/>
      <c r="H124" s="5"/>
      <c r="I124" s="5"/>
      <c r="J124" s="8"/>
      <c r="M124" s="9">
        <f t="shared" si="15"/>
        <v>117</v>
      </c>
      <c r="N124" s="10">
        <f t="shared" si="16"/>
        <v>44075</v>
      </c>
      <c r="O124" s="13">
        <f t="shared" si="17"/>
        <v>-190614.6216079031</v>
      </c>
      <c r="P124" s="13">
        <f t="shared" si="9"/>
        <v>902.5831234515701</v>
      </c>
      <c r="Q124" s="14">
        <f t="shared" si="10"/>
        <v>0</v>
      </c>
      <c r="R124" s="13">
        <f t="shared" si="11"/>
        <v>902.5831234515701</v>
      </c>
      <c r="S124" s="13">
        <f t="shared" si="12"/>
        <v>3285.2658935503587</v>
      </c>
      <c r="T124" s="13">
        <f t="shared" si="13"/>
        <v>-2382.6827700987888</v>
      </c>
      <c r="U124" s="13">
        <f t="shared" si="14"/>
        <v>-193899.88750145346</v>
      </c>
    </row>
    <row r="125" spans="1:21" ht="12.75">
      <c r="A125" s="5"/>
      <c r="B125" s="5"/>
      <c r="C125" s="5"/>
      <c r="D125" s="5"/>
      <c r="E125" s="5"/>
      <c r="F125" s="5"/>
      <c r="G125" s="5"/>
      <c r="H125" s="5"/>
      <c r="I125" s="5"/>
      <c r="J125" s="8"/>
      <c r="M125" s="9">
        <f t="shared" si="15"/>
        <v>118</v>
      </c>
      <c r="N125" s="10">
        <f t="shared" si="16"/>
        <v>44105</v>
      </c>
      <c r="O125" s="13">
        <f t="shared" si="17"/>
        <v>-193899.88750145346</v>
      </c>
      <c r="P125" s="13">
        <f t="shared" si="9"/>
        <v>902.5831234515701</v>
      </c>
      <c r="Q125" s="14">
        <f t="shared" si="10"/>
        <v>0</v>
      </c>
      <c r="R125" s="13">
        <f t="shared" si="11"/>
        <v>902.5831234515701</v>
      </c>
      <c r="S125" s="13">
        <f t="shared" si="12"/>
        <v>3326.3317172197385</v>
      </c>
      <c r="T125" s="13">
        <f t="shared" si="13"/>
        <v>-2423.748593768168</v>
      </c>
      <c r="U125" s="13">
        <f t="shared" si="14"/>
        <v>-197226.21921867318</v>
      </c>
    </row>
    <row r="126" spans="1:21" ht="12.75">
      <c r="A126" s="5"/>
      <c r="B126" s="5"/>
      <c r="C126" s="5"/>
      <c r="D126" s="5"/>
      <c r="E126" s="5"/>
      <c r="F126" s="5"/>
      <c r="G126" s="5"/>
      <c r="H126" s="5"/>
      <c r="I126" s="5"/>
      <c r="J126" s="8"/>
      <c r="M126" s="9">
        <f t="shared" si="15"/>
        <v>119</v>
      </c>
      <c r="N126" s="10">
        <f t="shared" si="16"/>
        <v>44136</v>
      </c>
      <c r="O126" s="13">
        <f t="shared" si="17"/>
        <v>-197226.21921867318</v>
      </c>
      <c r="P126" s="13">
        <f t="shared" si="9"/>
        <v>902.5831234515701</v>
      </c>
      <c r="Q126" s="14">
        <f t="shared" si="10"/>
        <v>0</v>
      </c>
      <c r="R126" s="13">
        <f t="shared" si="11"/>
        <v>902.5831234515701</v>
      </c>
      <c r="S126" s="13">
        <f t="shared" si="12"/>
        <v>3367.910863684985</v>
      </c>
      <c r="T126" s="13">
        <f t="shared" si="13"/>
        <v>-2465.3277402334147</v>
      </c>
      <c r="U126" s="13">
        <f t="shared" si="14"/>
        <v>-200594.13008235817</v>
      </c>
    </row>
    <row r="127" spans="1:21" ht="12.75">
      <c r="A127" s="5"/>
      <c r="B127" s="5"/>
      <c r="C127" s="5"/>
      <c r="D127" s="5"/>
      <c r="E127" s="5"/>
      <c r="F127" s="5"/>
      <c r="G127" s="5"/>
      <c r="H127" s="5"/>
      <c r="I127" s="5"/>
      <c r="J127" s="8"/>
      <c r="M127" s="9">
        <f t="shared" si="15"/>
        <v>120</v>
      </c>
      <c r="N127" s="10">
        <f t="shared" si="16"/>
        <v>44166</v>
      </c>
      <c r="O127" s="13">
        <f t="shared" si="17"/>
        <v>-200594.13008235817</v>
      </c>
      <c r="P127" s="13">
        <f t="shared" si="9"/>
        <v>902.5831234515701</v>
      </c>
      <c r="Q127" s="14">
        <f t="shared" si="10"/>
        <v>0</v>
      </c>
      <c r="R127" s="13">
        <f t="shared" si="11"/>
        <v>902.5831234515701</v>
      </c>
      <c r="S127" s="13">
        <f t="shared" si="12"/>
        <v>3410.009749481047</v>
      </c>
      <c r="T127" s="13">
        <f t="shared" si="13"/>
        <v>-2507.426626029477</v>
      </c>
      <c r="U127" s="13">
        <f t="shared" si="14"/>
        <v>-204004.13983183922</v>
      </c>
    </row>
    <row r="128" spans="1:21" ht="12.75">
      <c r="A128" s="5"/>
      <c r="B128" s="5"/>
      <c r="C128" s="5"/>
      <c r="D128" s="5"/>
      <c r="E128" s="5"/>
      <c r="F128" s="5"/>
      <c r="G128" s="5"/>
      <c r="H128" s="5"/>
      <c r="I128" s="5"/>
      <c r="J128" s="8"/>
      <c r="M128" s="9">
        <f t="shared" si="15"/>
        <v>121</v>
      </c>
      <c r="N128" s="10">
        <f t="shared" si="16"/>
        <v>44197</v>
      </c>
      <c r="O128" s="13">
        <f t="shared" si="17"/>
        <v>-204004.13983183922</v>
      </c>
      <c r="P128" s="13">
        <f t="shared" si="9"/>
        <v>902.5831234515701</v>
      </c>
      <c r="Q128" s="14">
        <f t="shared" si="10"/>
        <v>0</v>
      </c>
      <c r="R128" s="13">
        <f t="shared" si="11"/>
        <v>902.5831234515701</v>
      </c>
      <c r="S128" s="13">
        <f t="shared" si="12"/>
        <v>3452.63487134956</v>
      </c>
      <c r="T128" s="13">
        <f t="shared" si="13"/>
        <v>-2550.05174789799</v>
      </c>
      <c r="U128" s="13">
        <f t="shared" si="14"/>
        <v>-207456.77470318877</v>
      </c>
    </row>
    <row r="129" spans="1:21" ht="12.75">
      <c r="A129" s="5"/>
      <c r="B129" s="5"/>
      <c r="C129" s="5"/>
      <c r="D129" s="5"/>
      <c r="E129" s="5"/>
      <c r="F129" s="5"/>
      <c r="G129" s="5"/>
      <c r="H129" s="5"/>
      <c r="I129" s="5"/>
      <c r="J129" s="8"/>
      <c r="M129" s="9">
        <f t="shared" si="15"/>
        <v>122</v>
      </c>
      <c r="N129" s="10">
        <f t="shared" si="16"/>
        <v>44228</v>
      </c>
      <c r="O129" s="13">
        <f t="shared" si="17"/>
        <v>-207456.77470318877</v>
      </c>
      <c r="P129" s="13">
        <f t="shared" si="9"/>
        <v>902.5831234515701</v>
      </c>
      <c r="Q129" s="14">
        <f t="shared" si="10"/>
        <v>0</v>
      </c>
      <c r="R129" s="13">
        <f t="shared" si="11"/>
        <v>902.5831234515701</v>
      </c>
      <c r="S129" s="13">
        <f t="shared" si="12"/>
        <v>3495.7928072414297</v>
      </c>
      <c r="T129" s="13">
        <f t="shared" si="13"/>
        <v>-2593.2096837898594</v>
      </c>
      <c r="U129" s="13">
        <f t="shared" si="14"/>
        <v>-210952.5675104302</v>
      </c>
    </row>
    <row r="130" spans="1:21" ht="12.75">
      <c r="A130" s="5"/>
      <c r="B130" s="5"/>
      <c r="C130" s="5"/>
      <c r="D130" s="5"/>
      <c r="E130" s="5"/>
      <c r="F130" s="5"/>
      <c r="G130" s="5"/>
      <c r="H130" s="5"/>
      <c r="I130" s="5"/>
      <c r="J130" s="8"/>
      <c r="M130" s="9">
        <f t="shared" si="15"/>
        <v>123</v>
      </c>
      <c r="N130" s="10">
        <f t="shared" si="16"/>
        <v>44256</v>
      </c>
      <c r="O130" s="13">
        <f t="shared" si="17"/>
        <v>-210952.5675104302</v>
      </c>
      <c r="P130" s="13">
        <f t="shared" si="9"/>
        <v>902.5831234515701</v>
      </c>
      <c r="Q130" s="14">
        <f t="shared" si="10"/>
        <v>0</v>
      </c>
      <c r="R130" s="13">
        <f t="shared" si="11"/>
        <v>902.5831234515701</v>
      </c>
      <c r="S130" s="13">
        <f t="shared" si="12"/>
        <v>3539.490217331948</v>
      </c>
      <c r="T130" s="13">
        <f t="shared" si="13"/>
        <v>-2636.9070938803775</v>
      </c>
      <c r="U130" s="13">
        <f t="shared" si="14"/>
        <v>-214492.05772776215</v>
      </c>
    </row>
    <row r="131" spans="1:21" ht="12.75">
      <c r="A131" s="5"/>
      <c r="B131" s="5"/>
      <c r="C131" s="5"/>
      <c r="D131" s="5"/>
      <c r="E131" s="5"/>
      <c r="F131" s="5"/>
      <c r="G131" s="5"/>
      <c r="H131" s="5"/>
      <c r="I131" s="5"/>
      <c r="J131" s="8"/>
      <c r="M131" s="9">
        <f t="shared" si="15"/>
        <v>124</v>
      </c>
      <c r="N131" s="10">
        <f t="shared" si="16"/>
        <v>44287</v>
      </c>
      <c r="O131" s="13">
        <f t="shared" si="17"/>
        <v>-214492.05772776215</v>
      </c>
      <c r="P131" s="13">
        <f t="shared" si="9"/>
        <v>902.5831234515701</v>
      </c>
      <c r="Q131" s="14">
        <f t="shared" si="10"/>
        <v>0</v>
      </c>
      <c r="R131" s="13">
        <f t="shared" si="11"/>
        <v>902.5831234515701</v>
      </c>
      <c r="S131" s="13">
        <f t="shared" si="12"/>
        <v>3583.733845048597</v>
      </c>
      <c r="T131" s="13">
        <f t="shared" si="13"/>
        <v>-2681.150721597027</v>
      </c>
      <c r="U131" s="13">
        <f t="shared" si="14"/>
        <v>-218075.79157281073</v>
      </c>
    </row>
    <row r="132" spans="1:21" ht="12.75">
      <c r="A132" s="5"/>
      <c r="B132" s="5"/>
      <c r="C132" s="5"/>
      <c r="D132" s="5"/>
      <c r="E132" s="5"/>
      <c r="F132" s="5"/>
      <c r="G132" s="5"/>
      <c r="H132" s="5"/>
      <c r="I132" s="5"/>
      <c r="J132" s="8"/>
      <c r="M132" s="9">
        <f t="shared" si="15"/>
        <v>125</v>
      </c>
      <c r="N132" s="10">
        <f t="shared" si="16"/>
        <v>44317</v>
      </c>
      <c r="O132" s="13">
        <f t="shared" si="17"/>
        <v>-218075.79157281073</v>
      </c>
      <c r="P132" s="13">
        <f t="shared" si="9"/>
        <v>902.5831234515701</v>
      </c>
      <c r="Q132" s="14">
        <f t="shared" si="10"/>
        <v>0</v>
      </c>
      <c r="R132" s="13">
        <f t="shared" si="11"/>
        <v>902.5831234515701</v>
      </c>
      <c r="S132" s="13">
        <f t="shared" si="12"/>
        <v>3628.5305181117046</v>
      </c>
      <c r="T132" s="13">
        <f t="shared" si="13"/>
        <v>-2725.9473946601343</v>
      </c>
      <c r="U132" s="13">
        <f t="shared" si="14"/>
        <v>-221704.32209092245</v>
      </c>
    </row>
    <row r="133" spans="1:21" ht="12.75">
      <c r="A133" s="5"/>
      <c r="B133" s="5"/>
      <c r="C133" s="5"/>
      <c r="D133" s="5"/>
      <c r="E133" s="5"/>
      <c r="F133" s="5"/>
      <c r="G133" s="5"/>
      <c r="H133" s="5"/>
      <c r="I133" s="5"/>
      <c r="J133" s="8"/>
      <c r="M133" s="9">
        <f t="shared" si="15"/>
        <v>126</v>
      </c>
      <c r="N133" s="10">
        <f t="shared" si="16"/>
        <v>44348</v>
      </c>
      <c r="O133" s="13">
        <f t="shared" si="17"/>
        <v>-221704.32209092245</v>
      </c>
      <c r="P133" s="13">
        <f t="shared" si="9"/>
        <v>902.5831234515701</v>
      </c>
      <c r="Q133" s="14">
        <f t="shared" si="10"/>
        <v>0</v>
      </c>
      <c r="R133" s="13">
        <f t="shared" si="11"/>
        <v>902.5831234515701</v>
      </c>
      <c r="S133" s="13">
        <f t="shared" si="12"/>
        <v>3673.8871495881012</v>
      </c>
      <c r="T133" s="13">
        <f t="shared" si="13"/>
        <v>-2771.304026136531</v>
      </c>
      <c r="U133" s="13">
        <f t="shared" si="14"/>
        <v>-225378.20924051054</v>
      </c>
    </row>
    <row r="134" spans="1:21" ht="12.75">
      <c r="A134" s="5"/>
      <c r="B134" s="5"/>
      <c r="C134" s="5"/>
      <c r="D134" s="5"/>
      <c r="E134" s="5"/>
      <c r="F134" s="5"/>
      <c r="G134" s="5"/>
      <c r="H134" s="5"/>
      <c r="I134" s="5"/>
      <c r="J134" s="8"/>
      <c r="M134" s="9">
        <f t="shared" si="15"/>
        <v>127</v>
      </c>
      <c r="N134" s="10">
        <f t="shared" si="16"/>
        <v>44378</v>
      </c>
      <c r="O134" s="13">
        <f t="shared" si="17"/>
        <v>-225378.20924051054</v>
      </c>
      <c r="P134" s="13">
        <f t="shared" si="9"/>
        <v>902.5831234515701</v>
      </c>
      <c r="Q134" s="14">
        <f t="shared" si="10"/>
        <v>0</v>
      </c>
      <c r="R134" s="13">
        <f t="shared" si="11"/>
        <v>902.5831234515701</v>
      </c>
      <c r="S134" s="13">
        <f t="shared" si="12"/>
        <v>3719.810738957952</v>
      </c>
      <c r="T134" s="13">
        <f t="shared" si="13"/>
        <v>-2817.2276155063814</v>
      </c>
      <c r="U134" s="13">
        <f t="shared" si="14"/>
        <v>-229098.0199794685</v>
      </c>
    </row>
    <row r="135" spans="1:21" ht="12.75">
      <c r="A135" s="5"/>
      <c r="B135" s="5"/>
      <c r="C135" s="5"/>
      <c r="D135" s="5"/>
      <c r="E135" s="5"/>
      <c r="F135" s="5"/>
      <c r="G135" s="5"/>
      <c r="H135" s="5"/>
      <c r="I135" s="5"/>
      <c r="J135" s="8"/>
      <c r="M135" s="9">
        <f t="shared" si="15"/>
        <v>128</v>
      </c>
      <c r="N135" s="10">
        <f t="shared" si="16"/>
        <v>44409</v>
      </c>
      <c r="O135" s="13">
        <f t="shared" si="17"/>
        <v>-229098.0199794685</v>
      </c>
      <c r="P135" s="13">
        <f t="shared" si="9"/>
        <v>902.5831234515701</v>
      </c>
      <c r="Q135" s="14">
        <f t="shared" si="10"/>
        <v>0</v>
      </c>
      <c r="R135" s="13">
        <f t="shared" si="11"/>
        <v>902.5831234515701</v>
      </c>
      <c r="S135" s="13">
        <f t="shared" si="12"/>
        <v>3766.3083731949264</v>
      </c>
      <c r="T135" s="13">
        <f t="shared" si="13"/>
        <v>-2863.725249743356</v>
      </c>
      <c r="U135" s="13">
        <f t="shared" si="14"/>
        <v>-232864.3283526634</v>
      </c>
    </row>
    <row r="136" spans="1:21" ht="12.75">
      <c r="A136" s="5"/>
      <c r="B136" s="5"/>
      <c r="C136" s="5"/>
      <c r="D136" s="5"/>
      <c r="E136" s="5"/>
      <c r="F136" s="5"/>
      <c r="G136" s="5"/>
      <c r="H136" s="5"/>
      <c r="I136" s="5"/>
      <c r="J136" s="8"/>
      <c r="M136" s="9">
        <f t="shared" si="15"/>
        <v>129</v>
      </c>
      <c r="N136" s="10">
        <f t="shared" si="16"/>
        <v>44440</v>
      </c>
      <c r="O136" s="13">
        <f t="shared" si="17"/>
        <v>-232864.3283526634</v>
      </c>
      <c r="P136" s="13">
        <f aca="true" t="shared" si="18" ref="P136:P199">IF(Pay_Num&lt;&gt;"",Scheduled_Monthly_Payment,"")</f>
        <v>902.5831234515701</v>
      </c>
      <c r="Q136" s="14">
        <f aca="true" t="shared" si="19" ref="Q136:Q199">IF(Pay_Num&lt;&gt;"",Scheduled_Extra_Payments,"")</f>
        <v>0</v>
      </c>
      <c r="R136" s="13">
        <f aca="true" t="shared" si="20" ref="R136:R199">IF(Pay_Num&lt;&gt;"",Sched_Pay+Extra_Pay,"")</f>
        <v>902.5831234515701</v>
      </c>
      <c r="S136" s="13">
        <f aca="true" t="shared" si="21" ref="S136:S199">IF(Pay_Num&lt;&gt;"",Total_Pay-Int,"")</f>
        <v>3813.387227859863</v>
      </c>
      <c r="T136" s="13">
        <f aca="true" t="shared" si="22" ref="T136:T199">IF(Pay_Num&lt;&gt;"",Beg_Bal*Interest_Rate/12,"")</f>
        <v>-2910.8041044082925</v>
      </c>
      <c r="U136" s="13">
        <f aca="true" t="shared" si="23" ref="U136:U199">IF(Pay_Num&lt;&gt;"",Beg_Bal-Princ,"")</f>
        <v>-236677.71558052328</v>
      </c>
    </row>
    <row r="137" spans="1:21" ht="12.75">
      <c r="A137" s="5"/>
      <c r="B137" s="5"/>
      <c r="C137" s="5"/>
      <c r="D137" s="5"/>
      <c r="E137" s="5"/>
      <c r="F137" s="5"/>
      <c r="G137" s="5"/>
      <c r="H137" s="5"/>
      <c r="I137" s="5"/>
      <c r="J137" s="8"/>
      <c r="M137" s="9">
        <f aca="true" t="shared" si="24" ref="M137:M200">IF(Values_Entered,M136+1,"")</f>
        <v>130</v>
      </c>
      <c r="N137" s="10">
        <f aca="true" t="shared" si="25" ref="N137:N200">IF(Pay_Num&lt;&gt;"",DATE(YEAR(N136),MONTH(N136)+1,DAY(N136)),"")</f>
        <v>44470</v>
      </c>
      <c r="O137" s="13">
        <f aca="true" t="shared" si="26" ref="O137:O200">IF(Pay_Num&lt;&gt;"",U136,"")</f>
        <v>-236677.71558052328</v>
      </c>
      <c r="P137" s="13">
        <f t="shared" si="18"/>
        <v>902.5831234515701</v>
      </c>
      <c r="Q137" s="14">
        <f t="shared" si="19"/>
        <v>0</v>
      </c>
      <c r="R137" s="13">
        <f t="shared" si="20"/>
        <v>902.5831234515701</v>
      </c>
      <c r="S137" s="13">
        <f t="shared" si="21"/>
        <v>3861.054568208111</v>
      </c>
      <c r="T137" s="13">
        <f t="shared" si="22"/>
        <v>-2958.4714447565407</v>
      </c>
      <c r="U137" s="13">
        <f t="shared" si="23"/>
        <v>-240538.7701487314</v>
      </c>
    </row>
    <row r="138" spans="1:21" ht="12.75">
      <c r="A138" s="5"/>
      <c r="B138" s="5"/>
      <c r="C138" s="5"/>
      <c r="D138" s="5"/>
      <c r="E138" s="5"/>
      <c r="F138" s="5"/>
      <c r="G138" s="5"/>
      <c r="H138" s="5"/>
      <c r="I138" s="5"/>
      <c r="J138" s="8"/>
      <c r="M138" s="9">
        <f t="shared" si="24"/>
        <v>131</v>
      </c>
      <c r="N138" s="10">
        <f t="shared" si="25"/>
        <v>44501</v>
      </c>
      <c r="O138" s="13">
        <f t="shared" si="26"/>
        <v>-240538.7701487314</v>
      </c>
      <c r="P138" s="13">
        <f t="shared" si="18"/>
        <v>902.5831234515701</v>
      </c>
      <c r="Q138" s="14">
        <f t="shared" si="19"/>
        <v>0</v>
      </c>
      <c r="R138" s="13">
        <f t="shared" si="20"/>
        <v>902.5831234515701</v>
      </c>
      <c r="S138" s="13">
        <f t="shared" si="21"/>
        <v>3909.3177503107127</v>
      </c>
      <c r="T138" s="13">
        <f t="shared" si="22"/>
        <v>-3006.7346268591423</v>
      </c>
      <c r="U138" s="13">
        <f t="shared" si="23"/>
        <v>-244448.0878990421</v>
      </c>
    </row>
    <row r="139" spans="1:21" ht="12.75">
      <c r="A139" s="5"/>
      <c r="B139" s="5"/>
      <c r="C139" s="5"/>
      <c r="D139" s="5"/>
      <c r="E139" s="5"/>
      <c r="F139" s="5"/>
      <c r="G139" s="5"/>
      <c r="H139" s="5"/>
      <c r="I139" s="5"/>
      <c r="J139" s="8"/>
      <c r="M139" s="9">
        <f t="shared" si="24"/>
        <v>132</v>
      </c>
      <c r="N139" s="10">
        <f t="shared" si="25"/>
        <v>44531</v>
      </c>
      <c r="O139" s="13">
        <f t="shared" si="26"/>
        <v>-244448.0878990421</v>
      </c>
      <c r="P139" s="13">
        <f t="shared" si="18"/>
        <v>902.5831234515701</v>
      </c>
      <c r="Q139" s="14">
        <f t="shared" si="19"/>
        <v>0</v>
      </c>
      <c r="R139" s="13">
        <f t="shared" si="20"/>
        <v>902.5831234515701</v>
      </c>
      <c r="S139" s="13">
        <f t="shared" si="21"/>
        <v>3958.1842221895968</v>
      </c>
      <c r="T139" s="13">
        <f t="shared" si="22"/>
        <v>-3055.6010987380264</v>
      </c>
      <c r="U139" s="13">
        <f t="shared" si="23"/>
        <v>-248406.27212123168</v>
      </c>
    </row>
    <row r="140" spans="1:21" ht="12.75">
      <c r="A140" s="5"/>
      <c r="B140" s="5"/>
      <c r="C140" s="5"/>
      <c r="D140" s="5"/>
      <c r="E140" s="5"/>
      <c r="F140" s="5"/>
      <c r="G140" s="5"/>
      <c r="H140" s="5"/>
      <c r="I140" s="5"/>
      <c r="J140" s="8"/>
      <c r="M140" s="9">
        <f t="shared" si="24"/>
        <v>133</v>
      </c>
      <c r="N140" s="10">
        <f t="shared" si="25"/>
        <v>44562</v>
      </c>
      <c r="O140" s="13">
        <f t="shared" si="26"/>
        <v>-248406.27212123168</v>
      </c>
      <c r="P140" s="13">
        <f t="shared" si="18"/>
        <v>902.5831234515701</v>
      </c>
      <c r="Q140" s="14">
        <f t="shared" si="19"/>
        <v>0</v>
      </c>
      <c r="R140" s="13">
        <f t="shared" si="20"/>
        <v>902.5831234515701</v>
      </c>
      <c r="S140" s="13">
        <f t="shared" si="21"/>
        <v>4007.6615249669667</v>
      </c>
      <c r="T140" s="13">
        <f t="shared" si="22"/>
        <v>-3105.0784015153963</v>
      </c>
      <c r="U140" s="13">
        <f t="shared" si="23"/>
        <v>-252413.93364619865</v>
      </c>
    </row>
    <row r="141" spans="1:21" ht="12.75">
      <c r="A141" s="5"/>
      <c r="B141" s="5"/>
      <c r="C141" s="5"/>
      <c r="D141" s="5"/>
      <c r="E141" s="5"/>
      <c r="F141" s="5"/>
      <c r="G141" s="5"/>
      <c r="H141" s="5"/>
      <c r="I141" s="5"/>
      <c r="J141" s="8"/>
      <c r="M141" s="9">
        <f t="shared" si="24"/>
        <v>134</v>
      </c>
      <c r="N141" s="10">
        <f t="shared" si="25"/>
        <v>44593</v>
      </c>
      <c r="O141" s="13">
        <f t="shared" si="26"/>
        <v>-252413.93364619865</v>
      </c>
      <c r="P141" s="13">
        <f t="shared" si="18"/>
        <v>902.5831234515701</v>
      </c>
      <c r="Q141" s="14">
        <f t="shared" si="19"/>
        <v>0</v>
      </c>
      <c r="R141" s="13">
        <f t="shared" si="20"/>
        <v>902.5831234515701</v>
      </c>
      <c r="S141" s="13">
        <f t="shared" si="21"/>
        <v>4057.757294029054</v>
      </c>
      <c r="T141" s="13">
        <f t="shared" si="22"/>
        <v>-3155.1741705774834</v>
      </c>
      <c r="U141" s="13">
        <f t="shared" si="23"/>
        <v>-256471.6909402277</v>
      </c>
    </row>
    <row r="142" spans="1:21" ht="12.75">
      <c r="A142" s="5"/>
      <c r="B142" s="5"/>
      <c r="C142" s="5"/>
      <c r="D142" s="5"/>
      <c r="E142" s="5"/>
      <c r="F142" s="5"/>
      <c r="G142" s="5"/>
      <c r="H142" s="5"/>
      <c r="I142" s="5"/>
      <c r="J142" s="8"/>
      <c r="M142" s="9">
        <f t="shared" si="24"/>
        <v>135</v>
      </c>
      <c r="N142" s="10">
        <f t="shared" si="25"/>
        <v>44621</v>
      </c>
      <c r="O142" s="13">
        <f t="shared" si="26"/>
        <v>-256471.6909402277</v>
      </c>
      <c r="P142" s="13">
        <f t="shared" si="18"/>
        <v>902.5831234515701</v>
      </c>
      <c r="Q142" s="14">
        <f t="shared" si="19"/>
        <v>0</v>
      </c>
      <c r="R142" s="13">
        <f t="shared" si="20"/>
        <v>902.5831234515701</v>
      </c>
      <c r="S142" s="13">
        <f t="shared" si="21"/>
        <v>4108.479260204416</v>
      </c>
      <c r="T142" s="13">
        <f t="shared" si="22"/>
        <v>-3205.8961367528464</v>
      </c>
      <c r="U142" s="13">
        <f t="shared" si="23"/>
        <v>-260580.17020043213</v>
      </c>
    </row>
    <row r="143" spans="1:21" ht="12.75">
      <c r="A143" s="5"/>
      <c r="B143" s="5"/>
      <c r="C143" s="5"/>
      <c r="D143" s="5"/>
      <c r="E143" s="5"/>
      <c r="F143" s="5"/>
      <c r="G143" s="5"/>
      <c r="H143" s="5"/>
      <c r="I143" s="5"/>
      <c r="J143" s="8"/>
      <c r="M143" s="9">
        <f t="shared" si="24"/>
        <v>136</v>
      </c>
      <c r="N143" s="10">
        <f t="shared" si="25"/>
        <v>44652</v>
      </c>
      <c r="O143" s="13">
        <f t="shared" si="26"/>
        <v>-260580.17020043213</v>
      </c>
      <c r="P143" s="13">
        <f t="shared" si="18"/>
        <v>902.5831234515701</v>
      </c>
      <c r="Q143" s="14">
        <f t="shared" si="19"/>
        <v>0</v>
      </c>
      <c r="R143" s="13">
        <f t="shared" si="20"/>
        <v>902.5831234515701</v>
      </c>
      <c r="S143" s="13">
        <f t="shared" si="21"/>
        <v>4159.835250956972</v>
      </c>
      <c r="T143" s="13">
        <f t="shared" si="22"/>
        <v>-3257.252127505402</v>
      </c>
      <c r="U143" s="13">
        <f t="shared" si="23"/>
        <v>-264740.0054513891</v>
      </c>
    </row>
    <row r="144" spans="1:21" ht="12.75">
      <c r="A144" s="5"/>
      <c r="B144" s="5"/>
      <c r="C144" s="5"/>
      <c r="D144" s="5"/>
      <c r="E144" s="5"/>
      <c r="F144" s="5"/>
      <c r="G144" s="5"/>
      <c r="H144" s="5"/>
      <c r="I144" s="5"/>
      <c r="J144" s="8"/>
      <c r="M144" s="9">
        <f t="shared" si="24"/>
        <v>137</v>
      </c>
      <c r="N144" s="10">
        <f t="shared" si="25"/>
        <v>44682</v>
      </c>
      <c r="O144" s="13">
        <f t="shared" si="26"/>
        <v>-264740.0054513891</v>
      </c>
      <c r="P144" s="13">
        <f t="shared" si="18"/>
        <v>902.5831234515701</v>
      </c>
      <c r="Q144" s="14">
        <f t="shared" si="19"/>
        <v>0</v>
      </c>
      <c r="R144" s="13">
        <f t="shared" si="20"/>
        <v>902.5831234515701</v>
      </c>
      <c r="S144" s="13">
        <f t="shared" si="21"/>
        <v>4211.833191593934</v>
      </c>
      <c r="T144" s="13">
        <f t="shared" si="22"/>
        <v>-3309.250068142364</v>
      </c>
      <c r="U144" s="13">
        <f t="shared" si="23"/>
        <v>-268951.83864298306</v>
      </c>
    </row>
    <row r="145" spans="1:21" ht="12.75">
      <c r="A145" s="5"/>
      <c r="B145" s="5"/>
      <c r="C145" s="5"/>
      <c r="D145" s="5"/>
      <c r="E145" s="5"/>
      <c r="F145" s="5"/>
      <c r="G145" s="5"/>
      <c r="H145" s="5"/>
      <c r="I145" s="5"/>
      <c r="J145" s="8"/>
      <c r="M145" s="9">
        <f t="shared" si="24"/>
        <v>138</v>
      </c>
      <c r="N145" s="10">
        <f t="shared" si="25"/>
        <v>44713</v>
      </c>
      <c r="O145" s="13">
        <f t="shared" si="26"/>
        <v>-268951.83864298306</v>
      </c>
      <c r="P145" s="13">
        <f t="shared" si="18"/>
        <v>902.5831234515701</v>
      </c>
      <c r="Q145" s="14">
        <f t="shared" si="19"/>
        <v>0</v>
      </c>
      <c r="R145" s="13">
        <f t="shared" si="20"/>
        <v>902.5831234515701</v>
      </c>
      <c r="S145" s="13">
        <f t="shared" si="21"/>
        <v>4264.481106488858</v>
      </c>
      <c r="T145" s="13">
        <f t="shared" si="22"/>
        <v>-3361.897983037288</v>
      </c>
      <c r="U145" s="13">
        <f t="shared" si="23"/>
        <v>-273216.3197494719</v>
      </c>
    </row>
    <row r="146" spans="1:21" ht="12.75">
      <c r="A146" s="5"/>
      <c r="B146" s="5"/>
      <c r="C146" s="5"/>
      <c r="D146" s="5"/>
      <c r="E146" s="5"/>
      <c r="F146" s="5"/>
      <c r="G146" s="5"/>
      <c r="H146" s="5"/>
      <c r="I146" s="5"/>
      <c r="J146" s="8"/>
      <c r="M146" s="9">
        <f t="shared" si="24"/>
        <v>139</v>
      </c>
      <c r="N146" s="10">
        <f t="shared" si="25"/>
        <v>44743</v>
      </c>
      <c r="O146" s="13">
        <f t="shared" si="26"/>
        <v>-273216.3197494719</v>
      </c>
      <c r="P146" s="13">
        <f t="shared" si="18"/>
        <v>902.5831234515701</v>
      </c>
      <c r="Q146" s="14">
        <f t="shared" si="19"/>
        <v>0</v>
      </c>
      <c r="R146" s="13">
        <f t="shared" si="20"/>
        <v>902.5831234515701</v>
      </c>
      <c r="S146" s="13">
        <f t="shared" si="21"/>
        <v>4317.787120319968</v>
      </c>
      <c r="T146" s="13">
        <f t="shared" si="22"/>
        <v>-3415.2039968683985</v>
      </c>
      <c r="U146" s="13">
        <f t="shared" si="23"/>
        <v>-277534.10686979187</v>
      </c>
    </row>
    <row r="147" spans="1:21" ht="12.75">
      <c r="A147" s="5"/>
      <c r="B147" s="5"/>
      <c r="C147" s="5"/>
      <c r="D147" s="5"/>
      <c r="E147" s="5"/>
      <c r="F147" s="5"/>
      <c r="G147" s="5"/>
      <c r="H147" s="5"/>
      <c r="I147" s="5"/>
      <c r="J147" s="8"/>
      <c r="M147" s="9">
        <f t="shared" si="24"/>
        <v>140</v>
      </c>
      <c r="N147" s="10">
        <f t="shared" si="25"/>
        <v>44774</v>
      </c>
      <c r="O147" s="13">
        <f t="shared" si="26"/>
        <v>-277534.10686979187</v>
      </c>
      <c r="P147" s="13">
        <f t="shared" si="18"/>
        <v>902.5831234515701</v>
      </c>
      <c r="Q147" s="14">
        <f t="shared" si="19"/>
        <v>0</v>
      </c>
      <c r="R147" s="13">
        <f t="shared" si="20"/>
        <v>902.5831234515701</v>
      </c>
      <c r="S147" s="13">
        <f t="shared" si="21"/>
        <v>4371.759459323968</v>
      </c>
      <c r="T147" s="13">
        <f t="shared" si="22"/>
        <v>-3469.1763358723983</v>
      </c>
      <c r="U147" s="13">
        <f t="shared" si="23"/>
        <v>-281905.8663291158</v>
      </c>
    </row>
    <row r="148" spans="1:21" ht="12.75">
      <c r="A148" s="5"/>
      <c r="B148" s="5"/>
      <c r="C148" s="5"/>
      <c r="D148" s="5"/>
      <c r="E148" s="5"/>
      <c r="F148" s="5"/>
      <c r="G148" s="5"/>
      <c r="H148" s="5"/>
      <c r="I148" s="5"/>
      <c r="J148" s="8"/>
      <c r="M148" s="9">
        <f t="shared" si="24"/>
        <v>141</v>
      </c>
      <c r="N148" s="10">
        <f t="shared" si="25"/>
        <v>44805</v>
      </c>
      <c r="O148" s="13">
        <f t="shared" si="26"/>
        <v>-281905.8663291158</v>
      </c>
      <c r="P148" s="13">
        <f t="shared" si="18"/>
        <v>902.5831234515701</v>
      </c>
      <c r="Q148" s="14">
        <f t="shared" si="19"/>
        <v>0</v>
      </c>
      <c r="R148" s="13">
        <f t="shared" si="20"/>
        <v>902.5831234515701</v>
      </c>
      <c r="S148" s="13">
        <f t="shared" si="21"/>
        <v>4426.406452565518</v>
      </c>
      <c r="T148" s="13">
        <f t="shared" si="22"/>
        <v>-3523.8233291139477</v>
      </c>
      <c r="U148" s="13">
        <f t="shared" si="23"/>
        <v>-286332.2727816813</v>
      </c>
    </row>
    <row r="149" spans="1:21" ht="12.75">
      <c r="A149" s="5"/>
      <c r="B149" s="5"/>
      <c r="C149" s="5"/>
      <c r="D149" s="5"/>
      <c r="E149" s="5"/>
      <c r="F149" s="5"/>
      <c r="G149" s="5"/>
      <c r="H149" s="5"/>
      <c r="I149" s="5"/>
      <c r="J149" s="8"/>
      <c r="M149" s="9">
        <f t="shared" si="24"/>
        <v>142</v>
      </c>
      <c r="N149" s="10">
        <f t="shared" si="25"/>
        <v>44835</v>
      </c>
      <c r="O149" s="13">
        <f t="shared" si="26"/>
        <v>-286332.2727816813</v>
      </c>
      <c r="P149" s="13">
        <f t="shared" si="18"/>
        <v>902.5831234515701</v>
      </c>
      <c r="Q149" s="14">
        <f t="shared" si="19"/>
        <v>0</v>
      </c>
      <c r="R149" s="13">
        <f t="shared" si="20"/>
        <v>902.5831234515701</v>
      </c>
      <c r="S149" s="13">
        <f t="shared" si="21"/>
        <v>4481.736533222587</v>
      </c>
      <c r="T149" s="13">
        <f t="shared" si="22"/>
        <v>-3579.153409771017</v>
      </c>
      <c r="U149" s="13">
        <f t="shared" si="23"/>
        <v>-290814.00931490393</v>
      </c>
    </row>
    <row r="150" spans="1:21" ht="12.75">
      <c r="A150" s="5"/>
      <c r="B150" s="5"/>
      <c r="C150" s="5"/>
      <c r="D150" s="5"/>
      <c r="E150" s="5"/>
      <c r="F150" s="5"/>
      <c r="G150" s="5"/>
      <c r="H150" s="5"/>
      <c r="I150" s="5"/>
      <c r="J150" s="8"/>
      <c r="M150" s="9">
        <f t="shared" si="24"/>
        <v>143</v>
      </c>
      <c r="N150" s="10">
        <f t="shared" si="25"/>
        <v>44866</v>
      </c>
      <c r="O150" s="13">
        <f t="shared" si="26"/>
        <v>-290814.00931490393</v>
      </c>
      <c r="P150" s="13">
        <f t="shared" si="18"/>
        <v>902.5831234515701</v>
      </c>
      <c r="Q150" s="14">
        <f t="shared" si="19"/>
        <v>0</v>
      </c>
      <c r="R150" s="13">
        <f t="shared" si="20"/>
        <v>902.5831234515701</v>
      </c>
      <c r="S150" s="13">
        <f t="shared" si="21"/>
        <v>4537.758239887869</v>
      </c>
      <c r="T150" s="13">
        <f t="shared" si="22"/>
        <v>-3635.175116436299</v>
      </c>
      <c r="U150" s="13">
        <f t="shared" si="23"/>
        <v>-295351.7675547918</v>
      </c>
    </row>
    <row r="151" spans="1:21" ht="12.75">
      <c r="A151" s="5"/>
      <c r="B151" s="5"/>
      <c r="C151" s="5"/>
      <c r="D151" s="5"/>
      <c r="E151" s="5"/>
      <c r="F151" s="5"/>
      <c r="G151" s="5"/>
      <c r="H151" s="5"/>
      <c r="I151" s="5"/>
      <c r="J151" s="8"/>
      <c r="M151" s="9">
        <f t="shared" si="24"/>
        <v>144</v>
      </c>
      <c r="N151" s="10">
        <f t="shared" si="25"/>
        <v>44896</v>
      </c>
      <c r="O151" s="13">
        <f t="shared" si="26"/>
        <v>-295351.7675547918</v>
      </c>
      <c r="P151" s="13">
        <f t="shared" si="18"/>
        <v>902.5831234515701</v>
      </c>
      <c r="Q151" s="14">
        <f t="shared" si="19"/>
        <v>0</v>
      </c>
      <c r="R151" s="13">
        <f t="shared" si="20"/>
        <v>902.5831234515701</v>
      </c>
      <c r="S151" s="13">
        <f t="shared" si="21"/>
        <v>4594.480217886468</v>
      </c>
      <c r="T151" s="13">
        <f t="shared" si="22"/>
        <v>-3691.897094434898</v>
      </c>
      <c r="U151" s="13">
        <f t="shared" si="23"/>
        <v>-299946.24777267827</v>
      </c>
    </row>
    <row r="152" spans="1:21" ht="12.75">
      <c r="A152" s="5"/>
      <c r="B152" s="5"/>
      <c r="C152" s="5"/>
      <c r="D152" s="5"/>
      <c r="E152" s="5"/>
      <c r="F152" s="5"/>
      <c r="G152" s="5"/>
      <c r="H152" s="5"/>
      <c r="I152" s="5"/>
      <c r="J152" s="8"/>
      <c r="M152" s="9">
        <f t="shared" si="24"/>
        <v>145</v>
      </c>
      <c r="N152" s="10">
        <f t="shared" si="25"/>
        <v>44927</v>
      </c>
      <c r="O152" s="13">
        <f t="shared" si="26"/>
        <v>-299946.24777267827</v>
      </c>
      <c r="P152" s="13">
        <f t="shared" si="18"/>
        <v>902.5831234515701</v>
      </c>
      <c r="Q152" s="14">
        <f t="shared" si="19"/>
        <v>0</v>
      </c>
      <c r="R152" s="13">
        <f t="shared" si="20"/>
        <v>902.5831234515701</v>
      </c>
      <c r="S152" s="13">
        <f t="shared" si="21"/>
        <v>4651.911220610049</v>
      </c>
      <c r="T152" s="13">
        <f t="shared" si="22"/>
        <v>-3749.3280971584786</v>
      </c>
      <c r="U152" s="13">
        <f t="shared" si="23"/>
        <v>-304598.1589932883</v>
      </c>
    </row>
    <row r="153" spans="1:21" ht="12.75">
      <c r="A153" s="5"/>
      <c r="B153" s="5"/>
      <c r="C153" s="5"/>
      <c r="D153" s="5"/>
      <c r="E153" s="5"/>
      <c r="F153" s="5"/>
      <c r="G153" s="5"/>
      <c r="H153" s="5"/>
      <c r="I153" s="5"/>
      <c r="J153" s="8"/>
      <c r="M153" s="9">
        <f t="shared" si="24"/>
        <v>146</v>
      </c>
      <c r="N153" s="10">
        <f t="shared" si="25"/>
        <v>44958</v>
      </c>
      <c r="O153" s="13">
        <f t="shared" si="26"/>
        <v>-304598.1589932883</v>
      </c>
      <c r="P153" s="13">
        <f t="shared" si="18"/>
        <v>902.5831234515701</v>
      </c>
      <c r="Q153" s="14">
        <f t="shared" si="19"/>
        <v>0</v>
      </c>
      <c r="R153" s="13">
        <f t="shared" si="20"/>
        <v>902.5831234515701</v>
      </c>
      <c r="S153" s="13">
        <f t="shared" si="21"/>
        <v>4710.060110867674</v>
      </c>
      <c r="T153" s="13">
        <f t="shared" si="22"/>
        <v>-3807.4769874161034</v>
      </c>
      <c r="U153" s="13">
        <f t="shared" si="23"/>
        <v>-309308.21910415596</v>
      </c>
    </row>
    <row r="154" spans="1:21" ht="12.75">
      <c r="A154" s="5"/>
      <c r="B154" s="5"/>
      <c r="C154" s="5"/>
      <c r="D154" s="5"/>
      <c r="E154" s="5"/>
      <c r="F154" s="5"/>
      <c r="G154" s="5"/>
      <c r="H154" s="5"/>
      <c r="I154" s="5"/>
      <c r="J154" s="8"/>
      <c r="M154" s="9">
        <f t="shared" si="24"/>
        <v>147</v>
      </c>
      <c r="N154" s="10">
        <f t="shared" si="25"/>
        <v>44986</v>
      </c>
      <c r="O154" s="13">
        <f t="shared" si="26"/>
        <v>-309308.21910415596</v>
      </c>
      <c r="P154" s="13">
        <f t="shared" si="18"/>
        <v>902.5831234515701</v>
      </c>
      <c r="Q154" s="14">
        <f t="shared" si="19"/>
        <v>0</v>
      </c>
      <c r="R154" s="13">
        <f t="shared" si="20"/>
        <v>902.5831234515701</v>
      </c>
      <c r="S154" s="13">
        <f t="shared" si="21"/>
        <v>4768.93586225352</v>
      </c>
      <c r="T154" s="13">
        <f t="shared" si="22"/>
        <v>-3866.3527388019497</v>
      </c>
      <c r="U154" s="13">
        <f t="shared" si="23"/>
        <v>-314077.1549664095</v>
      </c>
    </row>
    <row r="155" spans="1:21" ht="12.75">
      <c r="A155" s="5"/>
      <c r="B155" s="5"/>
      <c r="C155" s="5"/>
      <c r="D155" s="5"/>
      <c r="E155" s="5"/>
      <c r="F155" s="5"/>
      <c r="G155" s="5"/>
      <c r="H155" s="5"/>
      <c r="I155" s="5"/>
      <c r="J155" s="8"/>
      <c r="M155" s="9">
        <f t="shared" si="24"/>
        <v>148</v>
      </c>
      <c r="N155" s="10">
        <f t="shared" si="25"/>
        <v>45017</v>
      </c>
      <c r="O155" s="13">
        <f t="shared" si="26"/>
        <v>-314077.1549664095</v>
      </c>
      <c r="P155" s="13">
        <f t="shared" si="18"/>
        <v>902.5831234515701</v>
      </c>
      <c r="Q155" s="14">
        <f t="shared" si="19"/>
        <v>0</v>
      </c>
      <c r="R155" s="13">
        <f t="shared" si="20"/>
        <v>902.5831234515701</v>
      </c>
      <c r="S155" s="13">
        <f t="shared" si="21"/>
        <v>4828.547560531689</v>
      </c>
      <c r="T155" s="13">
        <f t="shared" si="22"/>
        <v>-3925.9644370801184</v>
      </c>
      <c r="U155" s="13">
        <f t="shared" si="23"/>
        <v>-318905.7025269412</v>
      </c>
    </row>
    <row r="156" spans="1:21" ht="12.75">
      <c r="A156" s="5"/>
      <c r="B156" s="5"/>
      <c r="C156" s="5"/>
      <c r="D156" s="5"/>
      <c r="E156" s="5"/>
      <c r="F156" s="5"/>
      <c r="G156" s="5"/>
      <c r="H156" s="5"/>
      <c r="I156" s="5"/>
      <c r="J156" s="8"/>
      <c r="M156" s="9">
        <f t="shared" si="24"/>
        <v>149</v>
      </c>
      <c r="N156" s="10">
        <f t="shared" si="25"/>
        <v>45047</v>
      </c>
      <c r="O156" s="13">
        <f t="shared" si="26"/>
        <v>-318905.7025269412</v>
      </c>
      <c r="P156" s="13">
        <f t="shared" si="18"/>
        <v>902.5831234515701</v>
      </c>
      <c r="Q156" s="14">
        <f t="shared" si="19"/>
        <v>0</v>
      </c>
      <c r="R156" s="13">
        <f t="shared" si="20"/>
        <v>902.5831234515701</v>
      </c>
      <c r="S156" s="13">
        <f t="shared" si="21"/>
        <v>4888.9044050383345</v>
      </c>
      <c r="T156" s="13">
        <f t="shared" si="22"/>
        <v>-3986.3212815867646</v>
      </c>
      <c r="U156" s="13">
        <f t="shared" si="23"/>
        <v>-323794.60693197954</v>
      </c>
    </row>
    <row r="157" spans="1:21" ht="12.75">
      <c r="A157" s="5"/>
      <c r="B157" s="5"/>
      <c r="C157" s="5"/>
      <c r="D157" s="5"/>
      <c r="E157" s="5"/>
      <c r="F157" s="5"/>
      <c r="G157" s="5"/>
      <c r="H157" s="5"/>
      <c r="I157" s="5"/>
      <c r="J157" s="8"/>
      <c r="M157" s="9">
        <f t="shared" si="24"/>
        <v>150</v>
      </c>
      <c r="N157" s="10">
        <f t="shared" si="25"/>
        <v>45078</v>
      </c>
      <c r="O157" s="13">
        <f t="shared" si="26"/>
        <v>-323794.60693197954</v>
      </c>
      <c r="P157" s="13">
        <f t="shared" si="18"/>
        <v>902.5831234515701</v>
      </c>
      <c r="Q157" s="14">
        <f t="shared" si="19"/>
        <v>0</v>
      </c>
      <c r="R157" s="13">
        <f t="shared" si="20"/>
        <v>902.5831234515701</v>
      </c>
      <c r="S157" s="13">
        <f t="shared" si="21"/>
        <v>4950.015710101314</v>
      </c>
      <c r="T157" s="13">
        <f t="shared" si="22"/>
        <v>-4047.432586649744</v>
      </c>
      <c r="U157" s="13">
        <f t="shared" si="23"/>
        <v>-328744.6226420808</v>
      </c>
    </row>
    <row r="158" spans="1:21" ht="12.75">
      <c r="A158" s="5"/>
      <c r="B158" s="5"/>
      <c r="C158" s="5"/>
      <c r="D158" s="5"/>
      <c r="E158" s="5"/>
      <c r="F158" s="5"/>
      <c r="G158" s="5"/>
      <c r="H158" s="5"/>
      <c r="I158" s="5"/>
      <c r="J158" s="8"/>
      <c r="M158" s="9">
        <f t="shared" si="24"/>
        <v>151</v>
      </c>
      <c r="N158" s="10">
        <f t="shared" si="25"/>
        <v>45108</v>
      </c>
      <c r="O158" s="13">
        <f t="shared" si="26"/>
        <v>-328744.6226420808</v>
      </c>
      <c r="P158" s="13">
        <f t="shared" si="18"/>
        <v>902.5831234515701</v>
      </c>
      <c r="Q158" s="14">
        <f t="shared" si="19"/>
        <v>0</v>
      </c>
      <c r="R158" s="13">
        <f t="shared" si="20"/>
        <v>902.5831234515701</v>
      </c>
      <c r="S158" s="13">
        <f t="shared" si="21"/>
        <v>5011.89090647758</v>
      </c>
      <c r="T158" s="13">
        <f t="shared" si="22"/>
        <v>-4109.30778302601</v>
      </c>
      <c r="U158" s="13">
        <f t="shared" si="23"/>
        <v>-333756.5135485584</v>
      </c>
    </row>
    <row r="159" spans="1:21" ht="12.75">
      <c r="A159" s="5"/>
      <c r="B159" s="5"/>
      <c r="C159" s="5"/>
      <c r="D159" s="5"/>
      <c r="E159" s="5"/>
      <c r="F159" s="5"/>
      <c r="G159" s="5"/>
      <c r="H159" s="5"/>
      <c r="I159" s="5"/>
      <c r="J159" s="8"/>
      <c r="M159" s="9">
        <f t="shared" si="24"/>
        <v>152</v>
      </c>
      <c r="N159" s="10">
        <f t="shared" si="25"/>
        <v>45139</v>
      </c>
      <c r="O159" s="13">
        <f t="shared" si="26"/>
        <v>-333756.5135485584</v>
      </c>
      <c r="P159" s="13">
        <f t="shared" si="18"/>
        <v>902.5831234515701</v>
      </c>
      <c r="Q159" s="14">
        <f t="shared" si="19"/>
        <v>0</v>
      </c>
      <c r="R159" s="13">
        <f t="shared" si="20"/>
        <v>902.5831234515701</v>
      </c>
      <c r="S159" s="13">
        <f t="shared" si="21"/>
        <v>5074.539542808549</v>
      </c>
      <c r="T159" s="13">
        <f t="shared" si="22"/>
        <v>-4171.9564193569795</v>
      </c>
      <c r="U159" s="13">
        <f t="shared" si="23"/>
        <v>-338831.05309136695</v>
      </c>
    </row>
    <row r="160" spans="1:21" ht="12.75">
      <c r="A160" s="5"/>
      <c r="B160" s="5"/>
      <c r="C160" s="5"/>
      <c r="D160" s="5"/>
      <c r="E160" s="5"/>
      <c r="F160" s="5"/>
      <c r="G160" s="5"/>
      <c r="H160" s="5"/>
      <c r="I160" s="5"/>
      <c r="J160" s="8"/>
      <c r="M160" s="9">
        <f t="shared" si="24"/>
        <v>153</v>
      </c>
      <c r="N160" s="10">
        <f t="shared" si="25"/>
        <v>45170</v>
      </c>
      <c r="O160" s="13">
        <f t="shared" si="26"/>
        <v>-338831.05309136695</v>
      </c>
      <c r="P160" s="13">
        <f t="shared" si="18"/>
        <v>902.5831234515701</v>
      </c>
      <c r="Q160" s="14">
        <f t="shared" si="19"/>
        <v>0</v>
      </c>
      <c r="R160" s="13">
        <f t="shared" si="20"/>
        <v>902.5831234515701</v>
      </c>
      <c r="S160" s="13">
        <f t="shared" si="21"/>
        <v>5137.971287093656</v>
      </c>
      <c r="T160" s="13">
        <f t="shared" si="22"/>
        <v>-4235.3881636420865</v>
      </c>
      <c r="U160" s="13">
        <f t="shared" si="23"/>
        <v>-343969.0243784606</v>
      </c>
    </row>
    <row r="161" spans="1:21" ht="12.75">
      <c r="A161" s="5"/>
      <c r="B161" s="5"/>
      <c r="C161" s="5"/>
      <c r="D161" s="5"/>
      <c r="E161" s="5"/>
      <c r="F161" s="5"/>
      <c r="G161" s="5"/>
      <c r="H161" s="5"/>
      <c r="I161" s="5"/>
      <c r="J161" s="8"/>
      <c r="M161" s="9">
        <f t="shared" si="24"/>
        <v>154</v>
      </c>
      <c r="N161" s="10">
        <f t="shared" si="25"/>
        <v>45200</v>
      </c>
      <c r="O161" s="13">
        <f t="shared" si="26"/>
        <v>-343969.0243784606</v>
      </c>
      <c r="P161" s="13">
        <f t="shared" si="18"/>
        <v>902.5831234515701</v>
      </c>
      <c r="Q161" s="14">
        <f t="shared" si="19"/>
        <v>0</v>
      </c>
      <c r="R161" s="13">
        <f t="shared" si="20"/>
        <v>902.5831234515701</v>
      </c>
      <c r="S161" s="13">
        <f t="shared" si="21"/>
        <v>5202.195928182327</v>
      </c>
      <c r="T161" s="13">
        <f t="shared" si="22"/>
        <v>-4299.6128047307575</v>
      </c>
      <c r="U161" s="13">
        <f t="shared" si="23"/>
        <v>-349171.22030664294</v>
      </c>
    </row>
    <row r="162" spans="1:21" ht="12.75">
      <c r="A162" s="5"/>
      <c r="B162" s="5"/>
      <c r="C162" s="5"/>
      <c r="D162" s="5"/>
      <c r="E162" s="5"/>
      <c r="F162" s="5"/>
      <c r="G162" s="5"/>
      <c r="H162" s="5"/>
      <c r="I162" s="5"/>
      <c r="J162" s="8"/>
      <c r="M162" s="9">
        <f t="shared" si="24"/>
        <v>155</v>
      </c>
      <c r="N162" s="10">
        <f t="shared" si="25"/>
        <v>45231</v>
      </c>
      <c r="O162" s="13">
        <f t="shared" si="26"/>
        <v>-349171.22030664294</v>
      </c>
      <c r="P162" s="13">
        <f t="shared" si="18"/>
        <v>902.5831234515701</v>
      </c>
      <c r="Q162" s="14">
        <f t="shared" si="19"/>
        <v>0</v>
      </c>
      <c r="R162" s="13">
        <f t="shared" si="20"/>
        <v>902.5831234515701</v>
      </c>
      <c r="S162" s="13">
        <f t="shared" si="21"/>
        <v>5267.223377284607</v>
      </c>
      <c r="T162" s="13">
        <f t="shared" si="22"/>
        <v>-4364.640253833037</v>
      </c>
      <c r="U162" s="13">
        <f t="shared" si="23"/>
        <v>-354438.44368392753</v>
      </c>
    </row>
    <row r="163" spans="1:21" ht="12.75">
      <c r="A163" s="5"/>
      <c r="B163" s="5"/>
      <c r="C163" s="5"/>
      <c r="D163" s="5"/>
      <c r="E163" s="5"/>
      <c r="F163" s="5"/>
      <c r="G163" s="5"/>
      <c r="H163" s="5"/>
      <c r="I163" s="5"/>
      <c r="J163" s="8"/>
      <c r="M163" s="9">
        <f t="shared" si="24"/>
        <v>156</v>
      </c>
      <c r="N163" s="10">
        <f t="shared" si="25"/>
        <v>45261</v>
      </c>
      <c r="O163" s="13">
        <f t="shared" si="26"/>
        <v>-354438.44368392753</v>
      </c>
      <c r="P163" s="13">
        <f t="shared" si="18"/>
        <v>902.5831234515701</v>
      </c>
      <c r="Q163" s="14">
        <f t="shared" si="19"/>
        <v>0</v>
      </c>
      <c r="R163" s="13">
        <f t="shared" si="20"/>
        <v>902.5831234515701</v>
      </c>
      <c r="S163" s="13">
        <f t="shared" si="21"/>
        <v>5333.063669500664</v>
      </c>
      <c r="T163" s="13">
        <f t="shared" si="22"/>
        <v>-4430.480546049094</v>
      </c>
      <c r="U163" s="13">
        <f t="shared" si="23"/>
        <v>-359771.50735342817</v>
      </c>
    </row>
    <row r="164" spans="1:21" ht="12.75">
      <c r="A164" s="5"/>
      <c r="B164" s="5"/>
      <c r="C164" s="5"/>
      <c r="D164" s="5"/>
      <c r="E164" s="5"/>
      <c r="F164" s="5"/>
      <c r="G164" s="5"/>
      <c r="H164" s="5"/>
      <c r="I164" s="5"/>
      <c r="J164" s="8"/>
      <c r="M164" s="9">
        <f t="shared" si="24"/>
        <v>157</v>
      </c>
      <c r="N164" s="10">
        <f t="shared" si="25"/>
        <v>45292</v>
      </c>
      <c r="O164" s="13">
        <f t="shared" si="26"/>
        <v>-359771.50735342817</v>
      </c>
      <c r="P164" s="13">
        <f t="shared" si="18"/>
        <v>902.5831234515701</v>
      </c>
      <c r="Q164" s="14">
        <f t="shared" si="19"/>
        <v>0</v>
      </c>
      <c r="R164" s="13">
        <f t="shared" si="20"/>
        <v>902.5831234515701</v>
      </c>
      <c r="S164" s="13">
        <f t="shared" si="21"/>
        <v>5399.726965369422</v>
      </c>
      <c r="T164" s="13">
        <f t="shared" si="22"/>
        <v>-4497.143841917852</v>
      </c>
      <c r="U164" s="13">
        <f t="shared" si="23"/>
        <v>-365171.2343187976</v>
      </c>
    </row>
    <row r="165" spans="1:21" ht="12.75">
      <c r="A165" s="5"/>
      <c r="B165" s="5"/>
      <c r="C165" s="5"/>
      <c r="D165" s="5"/>
      <c r="E165" s="5"/>
      <c r="F165" s="5"/>
      <c r="G165" s="5"/>
      <c r="H165" s="5"/>
      <c r="I165" s="5"/>
      <c r="J165" s="8"/>
      <c r="M165" s="9">
        <f t="shared" si="24"/>
        <v>158</v>
      </c>
      <c r="N165" s="10">
        <f t="shared" si="25"/>
        <v>45323</v>
      </c>
      <c r="O165" s="13">
        <f t="shared" si="26"/>
        <v>-365171.2343187976</v>
      </c>
      <c r="P165" s="13">
        <f t="shared" si="18"/>
        <v>902.5831234515701</v>
      </c>
      <c r="Q165" s="14">
        <f t="shared" si="19"/>
        <v>0</v>
      </c>
      <c r="R165" s="13">
        <f t="shared" si="20"/>
        <v>902.5831234515701</v>
      </c>
      <c r="S165" s="13">
        <f t="shared" si="21"/>
        <v>5467.22355243654</v>
      </c>
      <c r="T165" s="13">
        <f t="shared" si="22"/>
        <v>-4564.64042898497</v>
      </c>
      <c r="U165" s="13">
        <f t="shared" si="23"/>
        <v>-370638.45787123416</v>
      </c>
    </row>
    <row r="166" spans="1:21" ht="12.75">
      <c r="A166" s="5"/>
      <c r="B166" s="5"/>
      <c r="C166" s="5"/>
      <c r="D166" s="5"/>
      <c r="E166" s="5"/>
      <c r="F166" s="5"/>
      <c r="G166" s="5"/>
      <c r="H166" s="5"/>
      <c r="I166" s="5"/>
      <c r="J166" s="8"/>
      <c r="M166" s="9">
        <f t="shared" si="24"/>
        <v>159</v>
      </c>
      <c r="N166" s="10">
        <f t="shared" si="25"/>
        <v>45352</v>
      </c>
      <c r="O166" s="13">
        <f t="shared" si="26"/>
        <v>-370638.45787123416</v>
      </c>
      <c r="P166" s="13">
        <f t="shared" si="18"/>
        <v>902.5831234515701</v>
      </c>
      <c r="Q166" s="14">
        <f t="shared" si="19"/>
        <v>0</v>
      </c>
      <c r="R166" s="13">
        <f t="shared" si="20"/>
        <v>902.5831234515701</v>
      </c>
      <c r="S166" s="13">
        <f t="shared" si="21"/>
        <v>5535.563846841997</v>
      </c>
      <c r="T166" s="13">
        <f t="shared" si="22"/>
        <v>-4632.980723390427</v>
      </c>
      <c r="U166" s="13">
        <f t="shared" si="23"/>
        <v>-376174.02171807614</v>
      </c>
    </row>
    <row r="167" spans="1:21" ht="12.75">
      <c r="A167" s="5"/>
      <c r="B167" s="5"/>
      <c r="C167" s="5"/>
      <c r="D167" s="5"/>
      <c r="E167" s="5"/>
      <c r="F167" s="5"/>
      <c r="G167" s="5"/>
      <c r="H167" s="5"/>
      <c r="I167" s="5"/>
      <c r="J167" s="8"/>
      <c r="M167" s="9">
        <f t="shared" si="24"/>
        <v>160</v>
      </c>
      <c r="N167" s="10">
        <f t="shared" si="25"/>
        <v>45383</v>
      </c>
      <c r="O167" s="13">
        <f t="shared" si="26"/>
        <v>-376174.02171807614</v>
      </c>
      <c r="P167" s="13">
        <f t="shared" si="18"/>
        <v>902.5831234515701</v>
      </c>
      <c r="Q167" s="14">
        <f t="shared" si="19"/>
        <v>0</v>
      </c>
      <c r="R167" s="13">
        <f t="shared" si="20"/>
        <v>902.5831234515701</v>
      </c>
      <c r="S167" s="13">
        <f t="shared" si="21"/>
        <v>5604.758394927521</v>
      </c>
      <c r="T167" s="13">
        <f t="shared" si="22"/>
        <v>-4702.175271475951</v>
      </c>
      <c r="U167" s="13">
        <f t="shared" si="23"/>
        <v>-381778.7801130037</v>
      </c>
    </row>
    <row r="168" spans="1:21" ht="12.75">
      <c r="A168" s="5"/>
      <c r="B168" s="5"/>
      <c r="C168" s="5"/>
      <c r="D168" s="5"/>
      <c r="E168" s="5"/>
      <c r="F168" s="5"/>
      <c r="G168" s="5"/>
      <c r="H168" s="5"/>
      <c r="I168" s="5"/>
      <c r="J168" s="8"/>
      <c r="M168" s="9">
        <f t="shared" si="24"/>
        <v>161</v>
      </c>
      <c r="N168" s="10">
        <f t="shared" si="25"/>
        <v>45413</v>
      </c>
      <c r="O168" s="13">
        <f t="shared" si="26"/>
        <v>-381778.7801130037</v>
      </c>
      <c r="P168" s="13">
        <f t="shared" si="18"/>
        <v>902.5831234515701</v>
      </c>
      <c r="Q168" s="14">
        <f t="shared" si="19"/>
        <v>0</v>
      </c>
      <c r="R168" s="13">
        <f t="shared" si="20"/>
        <v>902.5831234515701</v>
      </c>
      <c r="S168" s="13">
        <f t="shared" si="21"/>
        <v>5674.817874864116</v>
      </c>
      <c r="T168" s="13">
        <f t="shared" si="22"/>
        <v>-4772.234751412546</v>
      </c>
      <c r="U168" s="13">
        <f t="shared" si="23"/>
        <v>-387453.5979878678</v>
      </c>
    </row>
    <row r="169" spans="1:21" ht="12.75">
      <c r="A169" s="5"/>
      <c r="B169" s="5"/>
      <c r="C169" s="5"/>
      <c r="D169" s="5"/>
      <c r="E169" s="5"/>
      <c r="F169" s="5"/>
      <c r="G169" s="5"/>
      <c r="H169" s="5"/>
      <c r="I169" s="5"/>
      <c r="J169" s="8"/>
      <c r="M169" s="9">
        <f t="shared" si="24"/>
        <v>162</v>
      </c>
      <c r="N169" s="10">
        <f t="shared" si="25"/>
        <v>45444</v>
      </c>
      <c r="O169" s="13">
        <f t="shared" si="26"/>
        <v>-387453.5979878678</v>
      </c>
      <c r="P169" s="13">
        <f t="shared" si="18"/>
        <v>902.5831234515701</v>
      </c>
      <c r="Q169" s="14">
        <f t="shared" si="19"/>
        <v>0</v>
      </c>
      <c r="R169" s="13">
        <f t="shared" si="20"/>
        <v>902.5831234515701</v>
      </c>
      <c r="S169" s="13">
        <f t="shared" si="21"/>
        <v>5745.753098299917</v>
      </c>
      <c r="T169" s="13">
        <f t="shared" si="22"/>
        <v>-4843.169974848347</v>
      </c>
      <c r="U169" s="13">
        <f t="shared" si="23"/>
        <v>-393199.3510861677</v>
      </c>
    </row>
    <row r="170" spans="1:21" ht="12.75">
      <c r="A170" s="5"/>
      <c r="B170" s="5"/>
      <c r="C170" s="5"/>
      <c r="D170" s="5"/>
      <c r="E170" s="5"/>
      <c r="F170" s="5"/>
      <c r="G170" s="5"/>
      <c r="H170" s="5"/>
      <c r="I170" s="5"/>
      <c r="J170" s="8"/>
      <c r="M170" s="9">
        <f t="shared" si="24"/>
        <v>163</v>
      </c>
      <c r="N170" s="10">
        <f t="shared" si="25"/>
        <v>45474</v>
      </c>
      <c r="O170" s="13">
        <f t="shared" si="26"/>
        <v>-393199.3510861677</v>
      </c>
      <c r="P170" s="13">
        <f t="shared" si="18"/>
        <v>902.5831234515701</v>
      </c>
      <c r="Q170" s="14">
        <f t="shared" si="19"/>
        <v>0</v>
      </c>
      <c r="R170" s="13">
        <f t="shared" si="20"/>
        <v>902.5831234515701</v>
      </c>
      <c r="S170" s="13">
        <f t="shared" si="21"/>
        <v>5817.575012028666</v>
      </c>
      <c r="T170" s="13">
        <f t="shared" si="22"/>
        <v>-4914.991888577096</v>
      </c>
      <c r="U170" s="13">
        <f t="shared" si="23"/>
        <v>-399016.92609819636</v>
      </c>
    </row>
    <row r="171" spans="1:21" ht="12.75">
      <c r="A171" s="5"/>
      <c r="B171" s="5"/>
      <c r="C171" s="5"/>
      <c r="D171" s="5"/>
      <c r="E171" s="5"/>
      <c r="F171" s="5"/>
      <c r="G171" s="5"/>
      <c r="H171" s="5"/>
      <c r="I171" s="5"/>
      <c r="J171" s="8"/>
      <c r="M171" s="9">
        <f t="shared" si="24"/>
        <v>164</v>
      </c>
      <c r="N171" s="10">
        <f t="shared" si="25"/>
        <v>45505</v>
      </c>
      <c r="O171" s="13">
        <f t="shared" si="26"/>
        <v>-399016.92609819636</v>
      </c>
      <c r="P171" s="13">
        <f t="shared" si="18"/>
        <v>902.5831234515701</v>
      </c>
      <c r="Q171" s="14">
        <f t="shared" si="19"/>
        <v>0</v>
      </c>
      <c r="R171" s="13">
        <f t="shared" si="20"/>
        <v>902.5831234515701</v>
      </c>
      <c r="S171" s="13">
        <f t="shared" si="21"/>
        <v>5890.294699679024</v>
      </c>
      <c r="T171" s="13">
        <f t="shared" si="22"/>
        <v>-4987.711576227454</v>
      </c>
      <c r="U171" s="13">
        <f t="shared" si="23"/>
        <v>-404907.2207978754</v>
      </c>
    </row>
    <row r="172" spans="1:21" ht="12.75">
      <c r="A172" s="5"/>
      <c r="B172" s="5"/>
      <c r="C172" s="5"/>
      <c r="D172" s="5"/>
      <c r="E172" s="5"/>
      <c r="F172" s="5"/>
      <c r="G172" s="5"/>
      <c r="H172" s="5"/>
      <c r="I172" s="5"/>
      <c r="J172" s="8"/>
      <c r="M172" s="9">
        <f t="shared" si="24"/>
        <v>165</v>
      </c>
      <c r="N172" s="10">
        <f t="shared" si="25"/>
        <v>45536</v>
      </c>
      <c r="O172" s="13">
        <f t="shared" si="26"/>
        <v>-404907.2207978754</v>
      </c>
      <c r="P172" s="13">
        <f t="shared" si="18"/>
        <v>902.5831234515701</v>
      </c>
      <c r="Q172" s="14">
        <f t="shared" si="19"/>
        <v>0</v>
      </c>
      <c r="R172" s="13">
        <f t="shared" si="20"/>
        <v>902.5831234515701</v>
      </c>
      <c r="S172" s="13">
        <f t="shared" si="21"/>
        <v>5963.923383425012</v>
      </c>
      <c r="T172" s="13">
        <f t="shared" si="22"/>
        <v>-5061.340259973442</v>
      </c>
      <c r="U172" s="13">
        <f t="shared" si="23"/>
        <v>-410871.14418130036</v>
      </c>
    </row>
    <row r="173" spans="1:21" ht="12.75">
      <c r="A173" s="5"/>
      <c r="B173" s="5"/>
      <c r="C173" s="5"/>
      <c r="D173" s="5"/>
      <c r="E173" s="5"/>
      <c r="F173" s="5"/>
      <c r="G173" s="5"/>
      <c r="H173" s="5"/>
      <c r="I173" s="5"/>
      <c r="J173" s="8"/>
      <c r="M173" s="9">
        <f t="shared" si="24"/>
        <v>166</v>
      </c>
      <c r="N173" s="10">
        <f t="shared" si="25"/>
        <v>45566</v>
      </c>
      <c r="O173" s="13">
        <f t="shared" si="26"/>
        <v>-410871.14418130036</v>
      </c>
      <c r="P173" s="13">
        <f t="shared" si="18"/>
        <v>902.5831234515701</v>
      </c>
      <c r="Q173" s="14">
        <f t="shared" si="19"/>
        <v>0</v>
      </c>
      <c r="R173" s="13">
        <f t="shared" si="20"/>
        <v>902.5831234515701</v>
      </c>
      <c r="S173" s="13">
        <f t="shared" si="21"/>
        <v>6038.472425717824</v>
      </c>
      <c r="T173" s="13">
        <f t="shared" si="22"/>
        <v>-5135.889302266254</v>
      </c>
      <c r="U173" s="13">
        <f t="shared" si="23"/>
        <v>-416909.61660701816</v>
      </c>
    </row>
    <row r="174" spans="1:21" ht="12.75">
      <c r="A174" s="5"/>
      <c r="B174" s="5"/>
      <c r="C174" s="5"/>
      <c r="D174" s="5"/>
      <c r="E174" s="5"/>
      <c r="F174" s="5"/>
      <c r="G174" s="5"/>
      <c r="H174" s="5"/>
      <c r="I174" s="5"/>
      <c r="J174" s="8"/>
      <c r="M174" s="9">
        <f t="shared" si="24"/>
        <v>167</v>
      </c>
      <c r="N174" s="10">
        <f t="shared" si="25"/>
        <v>45597</v>
      </c>
      <c r="O174" s="13">
        <f t="shared" si="26"/>
        <v>-416909.61660701816</v>
      </c>
      <c r="P174" s="13">
        <f t="shared" si="18"/>
        <v>902.5831234515701</v>
      </c>
      <c r="Q174" s="14">
        <f t="shared" si="19"/>
        <v>0</v>
      </c>
      <c r="R174" s="13">
        <f t="shared" si="20"/>
        <v>902.5831234515701</v>
      </c>
      <c r="S174" s="13">
        <f t="shared" si="21"/>
        <v>6113.953331039297</v>
      </c>
      <c r="T174" s="13">
        <f t="shared" si="22"/>
        <v>-5211.370207587727</v>
      </c>
      <c r="U174" s="13">
        <f t="shared" si="23"/>
        <v>-423023.56993805745</v>
      </c>
    </row>
    <row r="175" spans="1:21" ht="12.75">
      <c r="A175" s="5"/>
      <c r="B175" s="5"/>
      <c r="C175" s="5"/>
      <c r="D175" s="5"/>
      <c r="E175" s="5"/>
      <c r="F175" s="5"/>
      <c r="G175" s="5"/>
      <c r="H175" s="5"/>
      <c r="I175" s="5"/>
      <c r="J175" s="8"/>
      <c r="M175" s="9">
        <f t="shared" si="24"/>
        <v>168</v>
      </c>
      <c r="N175" s="10">
        <f t="shared" si="25"/>
        <v>45627</v>
      </c>
      <c r="O175" s="13">
        <f t="shared" si="26"/>
        <v>-423023.56993805745</v>
      </c>
      <c r="P175" s="13">
        <f t="shared" si="18"/>
        <v>902.5831234515701</v>
      </c>
      <c r="Q175" s="14">
        <f t="shared" si="19"/>
        <v>0</v>
      </c>
      <c r="R175" s="13">
        <f t="shared" si="20"/>
        <v>902.5831234515701</v>
      </c>
      <c r="S175" s="13">
        <f t="shared" si="21"/>
        <v>6190.3777476772875</v>
      </c>
      <c r="T175" s="13">
        <f t="shared" si="22"/>
        <v>-5287.794624225718</v>
      </c>
      <c r="U175" s="13">
        <f t="shared" si="23"/>
        <v>-429213.9476857347</v>
      </c>
    </row>
    <row r="176" spans="1:21" ht="12.75">
      <c r="A176" s="5"/>
      <c r="B176" s="5"/>
      <c r="C176" s="5"/>
      <c r="D176" s="5"/>
      <c r="E176" s="5"/>
      <c r="F176" s="5"/>
      <c r="G176" s="5"/>
      <c r="H176" s="5"/>
      <c r="I176" s="5"/>
      <c r="J176" s="8"/>
      <c r="M176" s="9">
        <f t="shared" si="24"/>
        <v>169</v>
      </c>
      <c r="N176" s="10">
        <f t="shared" si="25"/>
        <v>45658</v>
      </c>
      <c r="O176" s="13">
        <f t="shared" si="26"/>
        <v>-429213.9476857347</v>
      </c>
      <c r="P176" s="13">
        <f t="shared" si="18"/>
        <v>902.5831234515701</v>
      </c>
      <c r="Q176" s="14">
        <f t="shared" si="19"/>
        <v>0</v>
      </c>
      <c r="R176" s="13">
        <f t="shared" si="20"/>
        <v>902.5831234515701</v>
      </c>
      <c r="S176" s="13">
        <f t="shared" si="21"/>
        <v>6267.757469523253</v>
      </c>
      <c r="T176" s="13">
        <f t="shared" si="22"/>
        <v>-5365.174346071683</v>
      </c>
      <c r="U176" s="13">
        <f t="shared" si="23"/>
        <v>-435481.70515525795</v>
      </c>
    </row>
    <row r="177" spans="1:21" ht="12.75">
      <c r="A177" s="5"/>
      <c r="B177" s="5"/>
      <c r="C177" s="5"/>
      <c r="D177" s="5"/>
      <c r="E177" s="5"/>
      <c r="F177" s="5"/>
      <c r="G177" s="5"/>
      <c r="H177" s="5"/>
      <c r="I177" s="5"/>
      <c r="J177" s="8"/>
      <c r="M177" s="9">
        <f t="shared" si="24"/>
        <v>170</v>
      </c>
      <c r="N177" s="10">
        <f t="shared" si="25"/>
        <v>45689</v>
      </c>
      <c r="O177" s="13">
        <f t="shared" si="26"/>
        <v>-435481.70515525795</v>
      </c>
      <c r="P177" s="13">
        <f t="shared" si="18"/>
        <v>902.5831234515701</v>
      </c>
      <c r="Q177" s="14">
        <f t="shared" si="19"/>
        <v>0</v>
      </c>
      <c r="R177" s="13">
        <f t="shared" si="20"/>
        <v>902.5831234515701</v>
      </c>
      <c r="S177" s="13">
        <f t="shared" si="21"/>
        <v>6346.104437892294</v>
      </c>
      <c r="T177" s="13">
        <f t="shared" si="22"/>
        <v>-5443.521314440724</v>
      </c>
      <c r="U177" s="13">
        <f t="shared" si="23"/>
        <v>-441827.8095931502</v>
      </c>
    </row>
    <row r="178" spans="1:21" ht="12.75">
      <c r="A178" s="5"/>
      <c r="B178" s="5"/>
      <c r="C178" s="5"/>
      <c r="D178" s="5"/>
      <c r="E178" s="5"/>
      <c r="F178" s="5"/>
      <c r="G178" s="5"/>
      <c r="H178" s="5"/>
      <c r="I178" s="5"/>
      <c r="J178" s="8"/>
      <c r="M178" s="9">
        <f t="shared" si="24"/>
        <v>171</v>
      </c>
      <c r="N178" s="10">
        <f t="shared" si="25"/>
        <v>45717</v>
      </c>
      <c r="O178" s="13">
        <f t="shared" si="26"/>
        <v>-441827.8095931502</v>
      </c>
      <c r="P178" s="13">
        <f t="shared" si="18"/>
        <v>902.5831234515701</v>
      </c>
      <c r="Q178" s="14">
        <f t="shared" si="19"/>
        <v>0</v>
      </c>
      <c r="R178" s="13">
        <f t="shared" si="20"/>
        <v>902.5831234515701</v>
      </c>
      <c r="S178" s="13">
        <f t="shared" si="21"/>
        <v>6425.430743365947</v>
      </c>
      <c r="T178" s="13">
        <f t="shared" si="22"/>
        <v>-5522.847619914377</v>
      </c>
      <c r="U178" s="13">
        <f t="shared" si="23"/>
        <v>-448253.2403365162</v>
      </c>
    </row>
    <row r="179" spans="1:21" ht="12.75">
      <c r="A179" s="5"/>
      <c r="B179" s="5"/>
      <c r="C179" s="5"/>
      <c r="D179" s="5"/>
      <c r="E179" s="5"/>
      <c r="F179" s="5"/>
      <c r="G179" s="5"/>
      <c r="H179" s="5"/>
      <c r="I179" s="5"/>
      <c r="J179" s="8"/>
      <c r="M179" s="9">
        <f t="shared" si="24"/>
        <v>172</v>
      </c>
      <c r="N179" s="10">
        <f t="shared" si="25"/>
        <v>45748</v>
      </c>
      <c r="O179" s="13">
        <f t="shared" si="26"/>
        <v>-448253.2403365162</v>
      </c>
      <c r="P179" s="13">
        <f t="shared" si="18"/>
        <v>902.5831234515701</v>
      </c>
      <c r="Q179" s="14">
        <f t="shared" si="19"/>
        <v>0</v>
      </c>
      <c r="R179" s="13">
        <f t="shared" si="20"/>
        <v>902.5831234515701</v>
      </c>
      <c r="S179" s="13">
        <f t="shared" si="21"/>
        <v>6505.748627658022</v>
      </c>
      <c r="T179" s="13">
        <f t="shared" si="22"/>
        <v>-5603.165504206452</v>
      </c>
      <c r="U179" s="13">
        <f t="shared" si="23"/>
        <v>-454758.9889641742</v>
      </c>
    </row>
    <row r="180" spans="1:21" ht="12.75">
      <c r="A180" s="5"/>
      <c r="B180" s="5"/>
      <c r="C180" s="5"/>
      <c r="D180" s="5"/>
      <c r="E180" s="5"/>
      <c r="F180" s="5"/>
      <c r="G180" s="5"/>
      <c r="H180" s="5"/>
      <c r="I180" s="5"/>
      <c r="J180" s="8"/>
      <c r="M180" s="9">
        <f t="shared" si="24"/>
        <v>173</v>
      </c>
      <c r="N180" s="10">
        <f t="shared" si="25"/>
        <v>45778</v>
      </c>
      <c r="O180" s="13">
        <f t="shared" si="26"/>
        <v>-454758.9889641742</v>
      </c>
      <c r="P180" s="13">
        <f t="shared" si="18"/>
        <v>902.5831234515701</v>
      </c>
      <c r="Q180" s="14">
        <f t="shared" si="19"/>
        <v>0</v>
      </c>
      <c r="R180" s="13">
        <f t="shared" si="20"/>
        <v>902.5831234515701</v>
      </c>
      <c r="S180" s="13">
        <f t="shared" si="21"/>
        <v>6587.070485503747</v>
      </c>
      <c r="T180" s="13">
        <f t="shared" si="22"/>
        <v>-5684.487362052177</v>
      </c>
      <c r="U180" s="13">
        <f t="shared" si="23"/>
        <v>-461346.05944967794</v>
      </c>
    </row>
    <row r="181" spans="1:21" ht="12.75">
      <c r="A181" s="5"/>
      <c r="B181" s="5"/>
      <c r="C181" s="5"/>
      <c r="D181" s="5"/>
      <c r="E181" s="5"/>
      <c r="F181" s="5"/>
      <c r="G181" s="5"/>
      <c r="H181" s="5"/>
      <c r="I181" s="5"/>
      <c r="J181" s="8"/>
      <c r="M181" s="9">
        <f t="shared" si="24"/>
        <v>174</v>
      </c>
      <c r="N181" s="10">
        <f t="shared" si="25"/>
        <v>45809</v>
      </c>
      <c r="O181" s="13">
        <f t="shared" si="26"/>
        <v>-461346.05944967794</v>
      </c>
      <c r="P181" s="13">
        <f t="shared" si="18"/>
        <v>902.5831234515701</v>
      </c>
      <c r="Q181" s="14">
        <f t="shared" si="19"/>
        <v>0</v>
      </c>
      <c r="R181" s="13">
        <f t="shared" si="20"/>
        <v>902.5831234515701</v>
      </c>
      <c r="S181" s="13">
        <f t="shared" si="21"/>
        <v>6669.408866572544</v>
      </c>
      <c r="T181" s="13">
        <f t="shared" si="22"/>
        <v>-5766.825743120974</v>
      </c>
      <c r="U181" s="13">
        <f t="shared" si="23"/>
        <v>-468015.4683162505</v>
      </c>
    </row>
    <row r="182" spans="1:21" ht="12.75">
      <c r="A182" s="5"/>
      <c r="B182" s="5"/>
      <c r="C182" s="5"/>
      <c r="D182" s="5"/>
      <c r="E182" s="5"/>
      <c r="F182" s="5"/>
      <c r="G182" s="5"/>
      <c r="H182" s="5"/>
      <c r="I182" s="5"/>
      <c r="J182" s="8"/>
      <c r="M182" s="9">
        <f t="shared" si="24"/>
        <v>175</v>
      </c>
      <c r="N182" s="10">
        <f t="shared" si="25"/>
        <v>45839</v>
      </c>
      <c r="O182" s="13">
        <f t="shared" si="26"/>
        <v>-468015.4683162505</v>
      </c>
      <c r="P182" s="13">
        <f t="shared" si="18"/>
        <v>902.5831234515701</v>
      </c>
      <c r="Q182" s="14">
        <f t="shared" si="19"/>
        <v>0</v>
      </c>
      <c r="R182" s="13">
        <f t="shared" si="20"/>
        <v>902.5831234515701</v>
      </c>
      <c r="S182" s="13">
        <f t="shared" si="21"/>
        <v>6752.776477404701</v>
      </c>
      <c r="T182" s="13">
        <f t="shared" si="22"/>
        <v>-5850.193353953131</v>
      </c>
      <c r="U182" s="13">
        <f t="shared" si="23"/>
        <v>-474768.2447936552</v>
      </c>
    </row>
    <row r="183" spans="1:21" ht="12.75">
      <c r="A183" s="5"/>
      <c r="B183" s="5"/>
      <c r="C183" s="5"/>
      <c r="D183" s="5"/>
      <c r="E183" s="5"/>
      <c r="F183" s="5"/>
      <c r="G183" s="5"/>
      <c r="H183" s="5"/>
      <c r="I183" s="5"/>
      <c r="J183" s="8"/>
      <c r="M183" s="9">
        <f t="shared" si="24"/>
        <v>176</v>
      </c>
      <c r="N183" s="10">
        <f t="shared" si="25"/>
        <v>45870</v>
      </c>
      <c r="O183" s="13">
        <f t="shared" si="26"/>
        <v>-474768.2447936552</v>
      </c>
      <c r="P183" s="13">
        <f t="shared" si="18"/>
        <v>902.5831234515701</v>
      </c>
      <c r="Q183" s="14">
        <f t="shared" si="19"/>
        <v>0</v>
      </c>
      <c r="R183" s="13">
        <f t="shared" si="20"/>
        <v>902.5831234515701</v>
      </c>
      <c r="S183" s="13">
        <f t="shared" si="21"/>
        <v>6837.18618337226</v>
      </c>
      <c r="T183" s="13">
        <f t="shared" si="22"/>
        <v>-5934.60305992069</v>
      </c>
      <c r="U183" s="13">
        <f t="shared" si="23"/>
        <v>-481605.43097702746</v>
      </c>
    </row>
    <row r="184" spans="1:21" ht="12.75">
      <c r="A184" s="5"/>
      <c r="B184" s="5"/>
      <c r="C184" s="5"/>
      <c r="D184" s="5"/>
      <c r="E184" s="5"/>
      <c r="F184" s="5"/>
      <c r="G184" s="5"/>
      <c r="H184" s="5"/>
      <c r="I184" s="5"/>
      <c r="J184" s="8"/>
      <c r="M184" s="9">
        <f t="shared" si="24"/>
        <v>177</v>
      </c>
      <c r="N184" s="10">
        <f t="shared" si="25"/>
        <v>45901</v>
      </c>
      <c r="O184" s="13">
        <f t="shared" si="26"/>
        <v>-481605.43097702746</v>
      </c>
      <c r="P184" s="13">
        <f t="shared" si="18"/>
        <v>902.5831234515701</v>
      </c>
      <c r="Q184" s="14">
        <f t="shared" si="19"/>
        <v>0</v>
      </c>
      <c r="R184" s="13">
        <f t="shared" si="20"/>
        <v>902.5831234515701</v>
      </c>
      <c r="S184" s="13">
        <f t="shared" si="21"/>
        <v>6922.651010664414</v>
      </c>
      <c r="T184" s="13">
        <f t="shared" si="22"/>
        <v>-6020.067887212844</v>
      </c>
      <c r="U184" s="13">
        <f t="shared" si="23"/>
        <v>-488528.08198769187</v>
      </c>
    </row>
    <row r="185" spans="1:21" ht="12.75">
      <c r="A185" s="5"/>
      <c r="B185" s="5"/>
      <c r="C185" s="5"/>
      <c r="D185" s="5"/>
      <c r="E185" s="5"/>
      <c r="F185" s="5"/>
      <c r="G185" s="5"/>
      <c r="H185" s="5"/>
      <c r="I185" s="5"/>
      <c r="J185" s="8"/>
      <c r="M185" s="9">
        <f t="shared" si="24"/>
        <v>178</v>
      </c>
      <c r="N185" s="10">
        <f t="shared" si="25"/>
        <v>45931</v>
      </c>
      <c r="O185" s="13">
        <f t="shared" si="26"/>
        <v>-488528.08198769187</v>
      </c>
      <c r="P185" s="13">
        <f t="shared" si="18"/>
        <v>902.5831234515701</v>
      </c>
      <c r="Q185" s="14">
        <f t="shared" si="19"/>
        <v>0</v>
      </c>
      <c r="R185" s="13">
        <f t="shared" si="20"/>
        <v>902.5831234515701</v>
      </c>
      <c r="S185" s="13">
        <f t="shared" si="21"/>
        <v>7009.184148297719</v>
      </c>
      <c r="T185" s="13">
        <f t="shared" si="22"/>
        <v>-6106.601024846149</v>
      </c>
      <c r="U185" s="13">
        <f t="shared" si="23"/>
        <v>-495537.2661359896</v>
      </c>
    </row>
    <row r="186" spans="1:21" ht="12.75">
      <c r="A186" s="5"/>
      <c r="B186" s="5"/>
      <c r="C186" s="5"/>
      <c r="D186" s="5"/>
      <c r="E186" s="5"/>
      <c r="F186" s="5"/>
      <c r="G186" s="5"/>
      <c r="H186" s="5"/>
      <c r="I186" s="5"/>
      <c r="J186" s="8"/>
      <c r="M186" s="9">
        <f t="shared" si="24"/>
        <v>179</v>
      </c>
      <c r="N186" s="10">
        <f t="shared" si="25"/>
        <v>45962</v>
      </c>
      <c r="O186" s="13">
        <f t="shared" si="26"/>
        <v>-495537.2661359896</v>
      </c>
      <c r="P186" s="13">
        <f t="shared" si="18"/>
        <v>902.5831234515701</v>
      </c>
      <c r="Q186" s="14">
        <f t="shared" si="19"/>
        <v>0</v>
      </c>
      <c r="R186" s="13">
        <f t="shared" si="20"/>
        <v>902.5831234515701</v>
      </c>
      <c r="S186" s="13">
        <f t="shared" si="21"/>
        <v>7096.798950151439</v>
      </c>
      <c r="T186" s="13">
        <f t="shared" si="22"/>
        <v>-6194.2158266998695</v>
      </c>
      <c r="U186" s="13">
        <f t="shared" si="23"/>
        <v>-502634.065086141</v>
      </c>
    </row>
    <row r="187" spans="1:21" ht="12.75">
      <c r="A187" s="5"/>
      <c r="B187" s="5"/>
      <c r="C187" s="5"/>
      <c r="D187" s="5"/>
      <c r="E187" s="5"/>
      <c r="F187" s="5"/>
      <c r="G187" s="5"/>
      <c r="H187" s="5"/>
      <c r="I187" s="5"/>
      <c r="J187" s="8"/>
      <c r="M187" s="9">
        <f t="shared" si="24"/>
        <v>180</v>
      </c>
      <c r="N187" s="10">
        <f t="shared" si="25"/>
        <v>45992</v>
      </c>
      <c r="O187" s="13">
        <f t="shared" si="26"/>
        <v>-502634.065086141</v>
      </c>
      <c r="P187" s="13">
        <f t="shared" si="18"/>
        <v>902.5831234515701</v>
      </c>
      <c r="Q187" s="14">
        <f t="shared" si="19"/>
        <v>0</v>
      </c>
      <c r="R187" s="13">
        <f t="shared" si="20"/>
        <v>902.5831234515701</v>
      </c>
      <c r="S187" s="13">
        <f t="shared" si="21"/>
        <v>7185.508937028332</v>
      </c>
      <c r="T187" s="13">
        <f t="shared" si="22"/>
        <v>-6282.925813576762</v>
      </c>
      <c r="U187" s="13">
        <f t="shared" si="23"/>
        <v>-509819.57402316935</v>
      </c>
    </row>
    <row r="188" spans="1:21" ht="12.75">
      <c r="A188" s="5"/>
      <c r="B188" s="5"/>
      <c r="C188" s="5"/>
      <c r="D188" s="5"/>
      <c r="E188" s="5"/>
      <c r="F188" s="5"/>
      <c r="G188" s="5"/>
      <c r="H188" s="5"/>
      <c r="I188" s="5"/>
      <c r="J188" s="8"/>
      <c r="M188" s="9">
        <f t="shared" si="24"/>
        <v>181</v>
      </c>
      <c r="N188" s="10">
        <f t="shared" si="25"/>
        <v>46023</v>
      </c>
      <c r="O188" s="13">
        <f t="shared" si="26"/>
        <v>-509819.57402316935</v>
      </c>
      <c r="P188" s="13">
        <f t="shared" si="18"/>
        <v>902.5831234515701</v>
      </c>
      <c r="Q188" s="14">
        <f t="shared" si="19"/>
        <v>0</v>
      </c>
      <c r="R188" s="13">
        <f t="shared" si="20"/>
        <v>902.5831234515701</v>
      </c>
      <c r="S188" s="13">
        <f t="shared" si="21"/>
        <v>7275.327798741187</v>
      </c>
      <c r="T188" s="13">
        <f t="shared" si="22"/>
        <v>-6372.744675289617</v>
      </c>
      <c r="U188" s="13">
        <f t="shared" si="23"/>
        <v>-517094.9018219105</v>
      </c>
    </row>
    <row r="189" spans="1:21" ht="12.75">
      <c r="A189" s="5"/>
      <c r="B189" s="5"/>
      <c r="C189" s="5"/>
      <c r="D189" s="5"/>
      <c r="E189" s="5"/>
      <c r="F189" s="5"/>
      <c r="G189" s="5"/>
      <c r="H189" s="5"/>
      <c r="I189" s="5"/>
      <c r="J189" s="8"/>
      <c r="M189" s="9">
        <f t="shared" si="24"/>
        <v>182</v>
      </c>
      <c r="N189" s="10">
        <f t="shared" si="25"/>
        <v>46054</v>
      </c>
      <c r="O189" s="13">
        <f t="shared" si="26"/>
        <v>-517094.9018219105</v>
      </c>
      <c r="P189" s="13">
        <f t="shared" si="18"/>
        <v>902.5831234515701</v>
      </c>
      <c r="Q189" s="14">
        <f t="shared" si="19"/>
        <v>0</v>
      </c>
      <c r="R189" s="13">
        <f t="shared" si="20"/>
        <v>902.5831234515701</v>
      </c>
      <c r="S189" s="13">
        <f t="shared" si="21"/>
        <v>7366.269396225451</v>
      </c>
      <c r="T189" s="13">
        <f t="shared" si="22"/>
        <v>-6463.686272773881</v>
      </c>
      <c r="U189" s="13">
        <f t="shared" si="23"/>
        <v>-524461.171218136</v>
      </c>
    </row>
    <row r="190" spans="1:21" ht="12.75">
      <c r="A190" s="5"/>
      <c r="B190" s="5"/>
      <c r="C190" s="5"/>
      <c r="D190" s="5"/>
      <c r="E190" s="5"/>
      <c r="F190" s="5"/>
      <c r="G190" s="5"/>
      <c r="H190" s="5"/>
      <c r="I190" s="5"/>
      <c r="J190" s="8"/>
      <c r="M190" s="9">
        <f t="shared" si="24"/>
        <v>183</v>
      </c>
      <c r="N190" s="10">
        <f t="shared" si="25"/>
        <v>46082</v>
      </c>
      <c r="O190" s="13">
        <f t="shared" si="26"/>
        <v>-524461.171218136</v>
      </c>
      <c r="P190" s="13">
        <f t="shared" si="18"/>
        <v>902.5831234515701</v>
      </c>
      <c r="Q190" s="14">
        <f t="shared" si="19"/>
        <v>0</v>
      </c>
      <c r="R190" s="13">
        <f t="shared" si="20"/>
        <v>902.5831234515701</v>
      </c>
      <c r="S190" s="13">
        <f t="shared" si="21"/>
        <v>7458.347763678269</v>
      </c>
      <c r="T190" s="13">
        <f t="shared" si="22"/>
        <v>-6555.764640226699</v>
      </c>
      <c r="U190" s="13">
        <f t="shared" si="23"/>
        <v>-531919.5189818143</v>
      </c>
    </row>
    <row r="191" spans="1:21" ht="12.75">
      <c r="A191" s="5"/>
      <c r="B191" s="5"/>
      <c r="C191" s="5"/>
      <c r="D191" s="5"/>
      <c r="E191" s="5"/>
      <c r="F191" s="5"/>
      <c r="G191" s="5"/>
      <c r="H191" s="5"/>
      <c r="I191" s="5"/>
      <c r="J191" s="8"/>
      <c r="M191" s="9">
        <f t="shared" si="24"/>
        <v>184</v>
      </c>
      <c r="N191" s="10">
        <f t="shared" si="25"/>
        <v>46113</v>
      </c>
      <c r="O191" s="13">
        <f t="shared" si="26"/>
        <v>-531919.5189818143</v>
      </c>
      <c r="P191" s="13">
        <f t="shared" si="18"/>
        <v>902.5831234515701</v>
      </c>
      <c r="Q191" s="14">
        <f t="shared" si="19"/>
        <v>0</v>
      </c>
      <c r="R191" s="13">
        <f t="shared" si="20"/>
        <v>902.5831234515701</v>
      </c>
      <c r="S191" s="13">
        <f t="shared" si="21"/>
        <v>7551.577110724248</v>
      </c>
      <c r="T191" s="13">
        <f t="shared" si="22"/>
        <v>-6648.993987272678</v>
      </c>
      <c r="U191" s="13">
        <f t="shared" si="23"/>
        <v>-539471.0960925386</v>
      </c>
    </row>
    <row r="192" spans="1:21" ht="12.75">
      <c r="A192" s="5"/>
      <c r="B192" s="5"/>
      <c r="C192" s="5"/>
      <c r="D192" s="5"/>
      <c r="E192" s="5"/>
      <c r="F192" s="5"/>
      <c r="G192" s="5"/>
      <c r="H192" s="5"/>
      <c r="I192" s="5"/>
      <c r="J192" s="8"/>
      <c r="M192" s="9">
        <f t="shared" si="24"/>
        <v>185</v>
      </c>
      <c r="N192" s="10">
        <f t="shared" si="25"/>
        <v>46143</v>
      </c>
      <c r="O192" s="13">
        <f t="shared" si="26"/>
        <v>-539471.0960925386</v>
      </c>
      <c r="P192" s="13">
        <f t="shared" si="18"/>
        <v>902.5831234515701</v>
      </c>
      <c r="Q192" s="14">
        <f t="shared" si="19"/>
        <v>0</v>
      </c>
      <c r="R192" s="13">
        <f t="shared" si="20"/>
        <v>902.5831234515701</v>
      </c>
      <c r="S192" s="13">
        <f t="shared" si="21"/>
        <v>7645.971824608301</v>
      </c>
      <c r="T192" s="13">
        <f t="shared" si="22"/>
        <v>-6743.388701156731</v>
      </c>
      <c r="U192" s="13">
        <f t="shared" si="23"/>
        <v>-547117.0679171468</v>
      </c>
    </row>
    <row r="193" spans="1:21" ht="12.75">
      <c r="A193" s="5"/>
      <c r="B193" s="5"/>
      <c r="C193" s="5"/>
      <c r="D193" s="5"/>
      <c r="E193" s="5"/>
      <c r="F193" s="5"/>
      <c r="G193" s="5"/>
      <c r="H193" s="5"/>
      <c r="I193" s="5"/>
      <c r="J193" s="8"/>
      <c r="M193" s="9">
        <f t="shared" si="24"/>
        <v>186</v>
      </c>
      <c r="N193" s="10">
        <f t="shared" si="25"/>
        <v>46174</v>
      </c>
      <c r="O193" s="13">
        <f t="shared" si="26"/>
        <v>-547117.0679171468</v>
      </c>
      <c r="P193" s="13">
        <f t="shared" si="18"/>
        <v>902.5831234515701</v>
      </c>
      <c r="Q193" s="14">
        <f t="shared" si="19"/>
        <v>0</v>
      </c>
      <c r="R193" s="13">
        <f t="shared" si="20"/>
        <v>902.5831234515701</v>
      </c>
      <c r="S193" s="13">
        <f t="shared" si="21"/>
        <v>7741.546472415905</v>
      </c>
      <c r="T193" s="13">
        <f t="shared" si="22"/>
        <v>-6838.963348964335</v>
      </c>
      <c r="U193" s="13">
        <f t="shared" si="23"/>
        <v>-554858.6143895627</v>
      </c>
    </row>
    <row r="194" spans="1:21" ht="12.75">
      <c r="A194" s="5"/>
      <c r="B194" s="5"/>
      <c r="C194" s="5"/>
      <c r="D194" s="5"/>
      <c r="E194" s="5"/>
      <c r="F194" s="5"/>
      <c r="G194" s="5"/>
      <c r="H194" s="5"/>
      <c r="I194" s="5"/>
      <c r="J194" s="8"/>
      <c r="M194" s="9">
        <f t="shared" si="24"/>
        <v>187</v>
      </c>
      <c r="N194" s="10">
        <f t="shared" si="25"/>
        <v>46204</v>
      </c>
      <c r="O194" s="13">
        <f t="shared" si="26"/>
        <v>-554858.6143895627</v>
      </c>
      <c r="P194" s="13">
        <f t="shared" si="18"/>
        <v>902.5831234515701</v>
      </c>
      <c r="Q194" s="14">
        <f t="shared" si="19"/>
        <v>0</v>
      </c>
      <c r="R194" s="13">
        <f t="shared" si="20"/>
        <v>902.5831234515701</v>
      </c>
      <c r="S194" s="13">
        <f t="shared" si="21"/>
        <v>7838.315803321105</v>
      </c>
      <c r="T194" s="13">
        <f t="shared" si="22"/>
        <v>-6935.732679869535</v>
      </c>
      <c r="U194" s="13">
        <f t="shared" si="23"/>
        <v>-562696.9301928838</v>
      </c>
    </row>
    <row r="195" spans="1:21" ht="12.75">
      <c r="A195" s="5"/>
      <c r="B195" s="5"/>
      <c r="C195" s="5"/>
      <c r="D195" s="5"/>
      <c r="E195" s="5"/>
      <c r="F195" s="5"/>
      <c r="G195" s="5"/>
      <c r="H195" s="5"/>
      <c r="I195" s="5"/>
      <c r="J195" s="8"/>
      <c r="M195" s="9">
        <f t="shared" si="24"/>
        <v>188</v>
      </c>
      <c r="N195" s="10">
        <f t="shared" si="25"/>
        <v>46235</v>
      </c>
      <c r="O195" s="13">
        <f t="shared" si="26"/>
        <v>-562696.9301928838</v>
      </c>
      <c r="P195" s="13">
        <f t="shared" si="18"/>
        <v>902.5831234515701</v>
      </c>
      <c r="Q195" s="14">
        <f t="shared" si="19"/>
        <v>0</v>
      </c>
      <c r="R195" s="13">
        <f t="shared" si="20"/>
        <v>902.5831234515701</v>
      </c>
      <c r="S195" s="13">
        <f t="shared" si="21"/>
        <v>7936.294750862618</v>
      </c>
      <c r="T195" s="13">
        <f t="shared" si="22"/>
        <v>-7033.711627411048</v>
      </c>
      <c r="U195" s="13">
        <f t="shared" si="23"/>
        <v>-570633.2249437465</v>
      </c>
    </row>
    <row r="196" spans="1:21" ht="12.75">
      <c r="A196" s="5"/>
      <c r="B196" s="5"/>
      <c r="C196" s="5"/>
      <c r="D196" s="5"/>
      <c r="E196" s="5"/>
      <c r="F196" s="5"/>
      <c r="G196" s="5"/>
      <c r="H196" s="5"/>
      <c r="I196" s="5"/>
      <c r="J196" s="8"/>
      <c r="M196" s="9">
        <f t="shared" si="24"/>
        <v>189</v>
      </c>
      <c r="N196" s="10">
        <f t="shared" si="25"/>
        <v>46266</v>
      </c>
      <c r="O196" s="13">
        <f t="shared" si="26"/>
        <v>-570633.2249437465</v>
      </c>
      <c r="P196" s="13">
        <f t="shared" si="18"/>
        <v>902.5831234515701</v>
      </c>
      <c r="Q196" s="14">
        <f t="shared" si="19"/>
        <v>0</v>
      </c>
      <c r="R196" s="13">
        <f t="shared" si="20"/>
        <v>902.5831234515701</v>
      </c>
      <c r="S196" s="13">
        <f t="shared" si="21"/>
        <v>8035.498435248401</v>
      </c>
      <c r="T196" s="13">
        <f t="shared" si="22"/>
        <v>-7132.915311796831</v>
      </c>
      <c r="U196" s="13">
        <f t="shared" si="23"/>
        <v>-578668.7233789949</v>
      </c>
    </row>
    <row r="197" spans="1:21" ht="12.75">
      <c r="A197" s="5"/>
      <c r="B197" s="5"/>
      <c r="C197" s="5"/>
      <c r="D197" s="5"/>
      <c r="E197" s="5"/>
      <c r="F197" s="5"/>
      <c r="G197" s="5"/>
      <c r="H197" s="5"/>
      <c r="I197" s="5"/>
      <c r="J197" s="8"/>
      <c r="M197" s="9">
        <f t="shared" si="24"/>
        <v>190</v>
      </c>
      <c r="N197" s="10">
        <f t="shared" si="25"/>
        <v>46296</v>
      </c>
      <c r="O197" s="13">
        <f t="shared" si="26"/>
        <v>-578668.7233789949</v>
      </c>
      <c r="P197" s="13">
        <f t="shared" si="18"/>
        <v>902.5831234515701</v>
      </c>
      <c r="Q197" s="14">
        <f t="shared" si="19"/>
        <v>0</v>
      </c>
      <c r="R197" s="13">
        <f t="shared" si="20"/>
        <v>902.5831234515701</v>
      </c>
      <c r="S197" s="13">
        <f t="shared" si="21"/>
        <v>8135.942165689005</v>
      </c>
      <c r="T197" s="13">
        <f t="shared" si="22"/>
        <v>-7233.3590422374355</v>
      </c>
      <c r="U197" s="13">
        <f t="shared" si="23"/>
        <v>-586804.6655446838</v>
      </c>
    </row>
    <row r="198" spans="1:21" ht="12.75">
      <c r="A198" s="5"/>
      <c r="B198" s="5"/>
      <c r="C198" s="5"/>
      <c r="D198" s="5"/>
      <c r="E198" s="5"/>
      <c r="F198" s="5"/>
      <c r="G198" s="5"/>
      <c r="H198" s="5"/>
      <c r="I198" s="5"/>
      <c r="J198" s="8"/>
      <c r="M198" s="9">
        <f t="shared" si="24"/>
        <v>191</v>
      </c>
      <c r="N198" s="10">
        <f t="shared" si="25"/>
        <v>46327</v>
      </c>
      <c r="O198" s="13">
        <f t="shared" si="26"/>
        <v>-586804.6655446838</v>
      </c>
      <c r="P198" s="13">
        <f t="shared" si="18"/>
        <v>902.5831234515701</v>
      </c>
      <c r="Q198" s="14">
        <f t="shared" si="19"/>
        <v>0</v>
      </c>
      <c r="R198" s="13">
        <f t="shared" si="20"/>
        <v>902.5831234515701</v>
      </c>
      <c r="S198" s="13">
        <f t="shared" si="21"/>
        <v>8237.641442760118</v>
      </c>
      <c r="T198" s="13">
        <f t="shared" si="22"/>
        <v>-7335.058319308548</v>
      </c>
      <c r="U198" s="13">
        <f t="shared" si="23"/>
        <v>-595042.3069874439</v>
      </c>
    </row>
    <row r="199" spans="1:21" ht="12.75">
      <c r="A199" s="5"/>
      <c r="B199" s="5"/>
      <c r="C199" s="5"/>
      <c r="D199" s="5"/>
      <c r="E199" s="5"/>
      <c r="F199" s="5"/>
      <c r="G199" s="5"/>
      <c r="H199" s="5"/>
      <c r="I199" s="5"/>
      <c r="J199" s="8"/>
      <c r="M199" s="9">
        <f t="shared" si="24"/>
        <v>192</v>
      </c>
      <c r="N199" s="10">
        <f t="shared" si="25"/>
        <v>46357</v>
      </c>
      <c r="O199" s="13">
        <f t="shared" si="26"/>
        <v>-595042.3069874439</v>
      </c>
      <c r="P199" s="13">
        <f t="shared" si="18"/>
        <v>902.5831234515701</v>
      </c>
      <c r="Q199" s="14">
        <f t="shared" si="19"/>
        <v>0</v>
      </c>
      <c r="R199" s="13">
        <f t="shared" si="20"/>
        <v>902.5831234515701</v>
      </c>
      <c r="S199" s="13">
        <f t="shared" si="21"/>
        <v>8340.611960794618</v>
      </c>
      <c r="T199" s="13">
        <f t="shared" si="22"/>
        <v>-7438.0288373430485</v>
      </c>
      <c r="U199" s="13">
        <f t="shared" si="23"/>
        <v>-603382.9189482386</v>
      </c>
    </row>
    <row r="200" spans="1:21" ht="12.75">
      <c r="A200" s="5"/>
      <c r="B200" s="5"/>
      <c r="C200" s="5"/>
      <c r="D200" s="5"/>
      <c r="E200" s="5"/>
      <c r="F200" s="5"/>
      <c r="G200" s="5"/>
      <c r="H200" s="5"/>
      <c r="I200" s="5"/>
      <c r="J200" s="8"/>
      <c r="M200" s="9">
        <f t="shared" si="24"/>
        <v>193</v>
      </c>
      <c r="N200" s="10">
        <f t="shared" si="25"/>
        <v>46388</v>
      </c>
      <c r="O200" s="13">
        <f t="shared" si="26"/>
        <v>-603382.9189482386</v>
      </c>
      <c r="P200" s="13">
        <f aca="true" t="shared" si="27" ref="P200:P263">IF(Pay_Num&lt;&gt;"",Scheduled_Monthly_Payment,"")</f>
        <v>902.5831234515701</v>
      </c>
      <c r="Q200" s="14">
        <f aca="true" t="shared" si="28" ref="Q200:Q263">IF(Pay_Num&lt;&gt;"",Scheduled_Extra_Payments,"")</f>
        <v>0</v>
      </c>
      <c r="R200" s="13">
        <f aca="true" t="shared" si="29" ref="R200:R263">IF(Pay_Num&lt;&gt;"",Sched_Pay+Extra_Pay,"")</f>
        <v>902.5831234515701</v>
      </c>
      <c r="S200" s="13">
        <f aca="true" t="shared" si="30" ref="S200:S263">IF(Pay_Num&lt;&gt;"",Total_Pay-Int,"")</f>
        <v>8444.869610304553</v>
      </c>
      <c r="T200" s="13">
        <f aca="true" t="shared" si="31" ref="T200:T263">IF(Pay_Num&lt;&gt;"",Beg_Bal*Interest_Rate/12,"")</f>
        <v>-7542.286486852982</v>
      </c>
      <c r="U200" s="13">
        <f aca="true" t="shared" si="32" ref="U200:U263">IF(Pay_Num&lt;&gt;"",Beg_Bal-Princ,"")</f>
        <v>-611827.7885585432</v>
      </c>
    </row>
    <row r="201" spans="1:21" ht="12.75">
      <c r="A201" s="5"/>
      <c r="B201" s="5"/>
      <c r="C201" s="5"/>
      <c r="D201" s="5"/>
      <c r="E201" s="5"/>
      <c r="F201" s="5"/>
      <c r="G201" s="5"/>
      <c r="H201" s="5"/>
      <c r="I201" s="5"/>
      <c r="J201" s="8"/>
      <c r="M201" s="9">
        <f aca="true" t="shared" si="33" ref="M201:M264">IF(Values_Entered,M200+1,"")</f>
        <v>194</v>
      </c>
      <c r="N201" s="10">
        <f aca="true" t="shared" si="34" ref="N201:N264">IF(Pay_Num&lt;&gt;"",DATE(YEAR(N200),MONTH(N200)+1,DAY(N200)),"")</f>
        <v>46419</v>
      </c>
      <c r="O201" s="13">
        <f aca="true" t="shared" si="35" ref="O201:O264">IF(Pay_Num&lt;&gt;"",U200,"")</f>
        <v>-611827.7885585432</v>
      </c>
      <c r="P201" s="13">
        <f t="shared" si="27"/>
        <v>902.5831234515701</v>
      </c>
      <c r="Q201" s="14">
        <f t="shared" si="28"/>
        <v>0</v>
      </c>
      <c r="R201" s="13">
        <f t="shared" si="29"/>
        <v>902.5831234515701</v>
      </c>
      <c r="S201" s="13">
        <f t="shared" si="30"/>
        <v>8550.43048043336</v>
      </c>
      <c r="T201" s="13">
        <f t="shared" si="31"/>
        <v>-7647.84735698179</v>
      </c>
      <c r="U201" s="13">
        <f t="shared" si="32"/>
        <v>-620378.2190389766</v>
      </c>
    </row>
    <row r="202" spans="1:21" ht="12.75">
      <c r="A202" s="5"/>
      <c r="B202" s="5"/>
      <c r="C202" s="5"/>
      <c r="D202" s="5"/>
      <c r="E202" s="5"/>
      <c r="F202" s="5"/>
      <c r="G202" s="5"/>
      <c r="H202" s="5"/>
      <c r="I202" s="5"/>
      <c r="J202" s="8"/>
      <c r="M202" s="9">
        <f t="shared" si="33"/>
        <v>195</v>
      </c>
      <c r="N202" s="10">
        <f t="shared" si="34"/>
        <v>46447</v>
      </c>
      <c r="O202" s="13">
        <f t="shared" si="35"/>
        <v>-620378.2190389766</v>
      </c>
      <c r="P202" s="13">
        <f t="shared" si="27"/>
        <v>902.5831234515701</v>
      </c>
      <c r="Q202" s="14">
        <f t="shared" si="28"/>
        <v>0</v>
      </c>
      <c r="R202" s="13">
        <f t="shared" si="29"/>
        <v>902.5831234515701</v>
      </c>
      <c r="S202" s="13">
        <f t="shared" si="30"/>
        <v>8657.310861438777</v>
      </c>
      <c r="T202" s="13">
        <f t="shared" si="31"/>
        <v>-7754.727737987207</v>
      </c>
      <c r="U202" s="13">
        <f t="shared" si="32"/>
        <v>-629035.5299004153</v>
      </c>
    </row>
    <row r="203" spans="1:21" ht="12.75">
      <c r="A203" s="5"/>
      <c r="B203" s="5"/>
      <c r="C203" s="5"/>
      <c r="D203" s="5"/>
      <c r="E203" s="5"/>
      <c r="F203" s="5"/>
      <c r="G203" s="5"/>
      <c r="H203" s="5"/>
      <c r="I203" s="5"/>
      <c r="J203" s="8"/>
      <c r="M203" s="9">
        <f t="shared" si="33"/>
        <v>196</v>
      </c>
      <c r="N203" s="10">
        <f t="shared" si="34"/>
        <v>46478</v>
      </c>
      <c r="O203" s="13">
        <f t="shared" si="35"/>
        <v>-629035.5299004153</v>
      </c>
      <c r="P203" s="13">
        <f t="shared" si="27"/>
        <v>902.5831234515701</v>
      </c>
      <c r="Q203" s="14">
        <f t="shared" si="28"/>
        <v>0</v>
      </c>
      <c r="R203" s="13">
        <f t="shared" si="29"/>
        <v>902.5831234515701</v>
      </c>
      <c r="S203" s="13">
        <f t="shared" si="30"/>
        <v>8765.52724720676</v>
      </c>
      <c r="T203" s="13">
        <f t="shared" si="31"/>
        <v>-7862.944123755191</v>
      </c>
      <c r="U203" s="13">
        <f t="shared" si="32"/>
        <v>-637801.0571476221</v>
      </c>
    </row>
    <row r="204" spans="1:21" ht="12.75">
      <c r="A204" s="5"/>
      <c r="B204" s="5"/>
      <c r="C204" s="5"/>
      <c r="D204" s="5"/>
      <c r="E204" s="5"/>
      <c r="F204" s="5"/>
      <c r="G204" s="5"/>
      <c r="H204" s="5"/>
      <c r="I204" s="5"/>
      <c r="J204" s="8"/>
      <c r="M204" s="9">
        <f t="shared" si="33"/>
        <v>197</v>
      </c>
      <c r="N204" s="10">
        <f t="shared" si="34"/>
        <v>46508</v>
      </c>
      <c r="O204" s="13">
        <f t="shared" si="35"/>
        <v>-637801.0571476221</v>
      </c>
      <c r="P204" s="13">
        <f t="shared" si="27"/>
        <v>902.5831234515701</v>
      </c>
      <c r="Q204" s="14">
        <f t="shared" si="28"/>
        <v>0</v>
      </c>
      <c r="R204" s="13">
        <f t="shared" si="29"/>
        <v>902.5831234515701</v>
      </c>
      <c r="S204" s="13">
        <f t="shared" si="30"/>
        <v>8875.096337796846</v>
      </c>
      <c r="T204" s="13">
        <f t="shared" si="31"/>
        <v>-7972.513214345276</v>
      </c>
      <c r="U204" s="13">
        <f t="shared" si="32"/>
        <v>-646676.153485419</v>
      </c>
    </row>
    <row r="205" spans="1:21" ht="12.75">
      <c r="A205" s="5"/>
      <c r="B205" s="5"/>
      <c r="C205" s="5"/>
      <c r="D205" s="5"/>
      <c r="E205" s="5"/>
      <c r="F205" s="5"/>
      <c r="G205" s="5"/>
      <c r="H205" s="5"/>
      <c r="I205" s="5"/>
      <c r="J205" s="8"/>
      <c r="M205" s="9">
        <f t="shared" si="33"/>
        <v>198</v>
      </c>
      <c r="N205" s="10">
        <f t="shared" si="34"/>
        <v>46539</v>
      </c>
      <c r="O205" s="13">
        <f t="shared" si="35"/>
        <v>-646676.153485419</v>
      </c>
      <c r="P205" s="13">
        <f t="shared" si="27"/>
        <v>902.5831234515701</v>
      </c>
      <c r="Q205" s="14">
        <f t="shared" si="28"/>
        <v>0</v>
      </c>
      <c r="R205" s="13">
        <f t="shared" si="29"/>
        <v>902.5831234515701</v>
      </c>
      <c r="S205" s="13">
        <f t="shared" si="30"/>
        <v>8986.035042019308</v>
      </c>
      <c r="T205" s="13">
        <f t="shared" si="31"/>
        <v>-8083.451918567737</v>
      </c>
      <c r="U205" s="13">
        <f t="shared" si="32"/>
        <v>-655662.1885274383</v>
      </c>
    </row>
    <row r="206" spans="1:21" ht="12.75">
      <c r="A206" s="5"/>
      <c r="B206" s="5"/>
      <c r="C206" s="5"/>
      <c r="D206" s="5"/>
      <c r="E206" s="5"/>
      <c r="F206" s="5"/>
      <c r="G206" s="5"/>
      <c r="H206" s="5"/>
      <c r="I206" s="5"/>
      <c r="J206" s="8"/>
      <c r="M206" s="9">
        <f t="shared" si="33"/>
        <v>199</v>
      </c>
      <c r="N206" s="10">
        <f t="shared" si="34"/>
        <v>46569</v>
      </c>
      <c r="O206" s="13">
        <f t="shared" si="35"/>
        <v>-655662.1885274383</v>
      </c>
      <c r="P206" s="13">
        <f t="shared" si="27"/>
        <v>902.5831234515701</v>
      </c>
      <c r="Q206" s="14">
        <f t="shared" si="28"/>
        <v>0</v>
      </c>
      <c r="R206" s="13">
        <f t="shared" si="29"/>
        <v>902.5831234515701</v>
      </c>
      <c r="S206" s="13">
        <f t="shared" si="30"/>
        <v>9098.360480044548</v>
      </c>
      <c r="T206" s="13">
        <f t="shared" si="31"/>
        <v>-8195.777356592978</v>
      </c>
      <c r="U206" s="13">
        <f t="shared" si="32"/>
        <v>-664760.5490074828</v>
      </c>
    </row>
    <row r="207" spans="1:21" ht="12.75">
      <c r="A207" s="5"/>
      <c r="B207" s="5"/>
      <c r="C207" s="5"/>
      <c r="D207" s="5"/>
      <c r="E207" s="5"/>
      <c r="F207" s="5"/>
      <c r="G207" s="5"/>
      <c r="H207" s="5"/>
      <c r="I207" s="5"/>
      <c r="J207" s="8"/>
      <c r="M207" s="9">
        <f t="shared" si="33"/>
        <v>200</v>
      </c>
      <c r="N207" s="10">
        <f t="shared" si="34"/>
        <v>46600</v>
      </c>
      <c r="O207" s="13">
        <f t="shared" si="35"/>
        <v>-664760.5490074828</v>
      </c>
      <c r="P207" s="13">
        <f t="shared" si="27"/>
        <v>902.5831234515701</v>
      </c>
      <c r="Q207" s="14">
        <f t="shared" si="28"/>
        <v>0</v>
      </c>
      <c r="R207" s="13">
        <f t="shared" si="29"/>
        <v>902.5831234515701</v>
      </c>
      <c r="S207" s="13">
        <f t="shared" si="30"/>
        <v>9212.089986045105</v>
      </c>
      <c r="T207" s="13">
        <f t="shared" si="31"/>
        <v>-8309.506862593535</v>
      </c>
      <c r="U207" s="13">
        <f t="shared" si="32"/>
        <v>-673972.638993528</v>
      </c>
    </row>
    <row r="208" spans="1:21" ht="12.75">
      <c r="A208" s="5"/>
      <c r="B208" s="5"/>
      <c r="C208" s="5"/>
      <c r="D208" s="5"/>
      <c r="E208" s="5"/>
      <c r="F208" s="5"/>
      <c r="G208" s="5"/>
      <c r="H208" s="5"/>
      <c r="I208" s="5"/>
      <c r="J208" s="8"/>
      <c r="M208" s="9">
        <f t="shared" si="33"/>
        <v>201</v>
      </c>
      <c r="N208" s="10">
        <f t="shared" si="34"/>
        <v>46631</v>
      </c>
      <c r="O208" s="13">
        <f t="shared" si="35"/>
        <v>-673972.638993528</v>
      </c>
      <c r="P208" s="13">
        <f t="shared" si="27"/>
        <v>902.5831234515701</v>
      </c>
      <c r="Q208" s="14">
        <f t="shared" si="28"/>
        <v>0</v>
      </c>
      <c r="R208" s="13">
        <f t="shared" si="29"/>
        <v>902.5831234515701</v>
      </c>
      <c r="S208" s="13">
        <f t="shared" si="30"/>
        <v>9327.24111087067</v>
      </c>
      <c r="T208" s="13">
        <f t="shared" si="31"/>
        <v>-8424.6579874191</v>
      </c>
      <c r="U208" s="13">
        <f t="shared" si="32"/>
        <v>-683299.8801043986</v>
      </c>
    </row>
    <row r="209" spans="1:21" ht="12.75">
      <c r="A209" s="5"/>
      <c r="B209" s="5"/>
      <c r="C209" s="5"/>
      <c r="D209" s="5"/>
      <c r="E209" s="5"/>
      <c r="F209" s="5"/>
      <c r="G209" s="5"/>
      <c r="H209" s="5"/>
      <c r="I209" s="5"/>
      <c r="J209" s="8"/>
      <c r="M209" s="9">
        <f t="shared" si="33"/>
        <v>202</v>
      </c>
      <c r="N209" s="10">
        <f t="shared" si="34"/>
        <v>46661</v>
      </c>
      <c r="O209" s="13">
        <f t="shared" si="35"/>
        <v>-683299.8801043986</v>
      </c>
      <c r="P209" s="13">
        <f t="shared" si="27"/>
        <v>902.5831234515701</v>
      </c>
      <c r="Q209" s="14">
        <f t="shared" si="28"/>
        <v>0</v>
      </c>
      <c r="R209" s="13">
        <f t="shared" si="29"/>
        <v>902.5831234515701</v>
      </c>
      <c r="S209" s="13">
        <f t="shared" si="30"/>
        <v>9443.831624756553</v>
      </c>
      <c r="T209" s="13">
        <f t="shared" si="31"/>
        <v>-8541.248501304983</v>
      </c>
      <c r="U209" s="13">
        <f t="shared" si="32"/>
        <v>-692743.7117291552</v>
      </c>
    </row>
    <row r="210" spans="1:21" ht="12.75">
      <c r="A210" s="5"/>
      <c r="B210" s="5"/>
      <c r="C210" s="5"/>
      <c r="D210" s="5"/>
      <c r="E210" s="5"/>
      <c r="F210" s="5"/>
      <c r="G210" s="5"/>
      <c r="H210" s="5"/>
      <c r="I210" s="5"/>
      <c r="J210" s="8"/>
      <c r="M210" s="9">
        <f t="shared" si="33"/>
        <v>203</v>
      </c>
      <c r="N210" s="10">
        <f t="shared" si="34"/>
        <v>46692</v>
      </c>
      <c r="O210" s="13">
        <f t="shared" si="35"/>
        <v>-692743.7117291552</v>
      </c>
      <c r="P210" s="13">
        <f t="shared" si="27"/>
        <v>902.5831234515701</v>
      </c>
      <c r="Q210" s="14">
        <f t="shared" si="28"/>
        <v>0</v>
      </c>
      <c r="R210" s="13">
        <f t="shared" si="29"/>
        <v>902.5831234515701</v>
      </c>
      <c r="S210" s="13">
        <f t="shared" si="30"/>
        <v>9561.87952006601</v>
      </c>
      <c r="T210" s="13">
        <f t="shared" si="31"/>
        <v>-8659.29639661444</v>
      </c>
      <c r="U210" s="13">
        <f t="shared" si="32"/>
        <v>-702305.5912492211</v>
      </c>
    </row>
    <row r="211" spans="1:21" ht="12.75">
      <c r="A211" s="5"/>
      <c r="B211" s="5"/>
      <c r="C211" s="5"/>
      <c r="D211" s="5"/>
      <c r="E211" s="5"/>
      <c r="F211" s="5"/>
      <c r="G211" s="5"/>
      <c r="H211" s="5"/>
      <c r="I211" s="5"/>
      <c r="J211" s="8"/>
      <c r="M211" s="9">
        <f t="shared" si="33"/>
        <v>204</v>
      </c>
      <c r="N211" s="10">
        <f t="shared" si="34"/>
        <v>46722</v>
      </c>
      <c r="O211" s="13">
        <f t="shared" si="35"/>
        <v>-702305.5912492211</v>
      </c>
      <c r="P211" s="13">
        <f t="shared" si="27"/>
        <v>902.5831234515701</v>
      </c>
      <c r="Q211" s="14">
        <f t="shared" si="28"/>
        <v>0</v>
      </c>
      <c r="R211" s="13">
        <f t="shared" si="29"/>
        <v>902.5831234515701</v>
      </c>
      <c r="S211" s="13">
        <f t="shared" si="30"/>
        <v>9681.403014066833</v>
      </c>
      <c r="T211" s="13">
        <f t="shared" si="31"/>
        <v>-8778.819890615263</v>
      </c>
      <c r="U211" s="13">
        <f t="shared" si="32"/>
        <v>-711986.994263288</v>
      </c>
    </row>
    <row r="212" spans="1:21" ht="12.75">
      <c r="A212" s="5"/>
      <c r="B212" s="5"/>
      <c r="C212" s="5"/>
      <c r="D212" s="5"/>
      <c r="E212" s="5"/>
      <c r="F212" s="5"/>
      <c r="G212" s="5"/>
      <c r="H212" s="5"/>
      <c r="I212" s="5"/>
      <c r="J212" s="8"/>
      <c r="M212" s="9">
        <f t="shared" si="33"/>
        <v>205</v>
      </c>
      <c r="N212" s="10">
        <f t="shared" si="34"/>
        <v>46753</v>
      </c>
      <c r="O212" s="13">
        <f t="shared" si="35"/>
        <v>-711986.994263288</v>
      </c>
      <c r="P212" s="13">
        <f t="shared" si="27"/>
        <v>902.5831234515701</v>
      </c>
      <c r="Q212" s="14">
        <f t="shared" si="28"/>
        <v>0</v>
      </c>
      <c r="R212" s="13">
        <f t="shared" si="29"/>
        <v>902.5831234515701</v>
      </c>
      <c r="S212" s="13">
        <f t="shared" si="30"/>
        <v>9802.420551742669</v>
      </c>
      <c r="T212" s="13">
        <f t="shared" si="31"/>
        <v>-8899.837428291099</v>
      </c>
      <c r="U212" s="13">
        <f t="shared" si="32"/>
        <v>-721789.4148150306</v>
      </c>
    </row>
    <row r="213" spans="1:21" ht="12.75">
      <c r="A213" s="5"/>
      <c r="B213" s="5"/>
      <c r="C213" s="5"/>
      <c r="D213" s="5"/>
      <c r="E213" s="5"/>
      <c r="F213" s="5"/>
      <c r="G213" s="5"/>
      <c r="H213" s="5"/>
      <c r="I213" s="5"/>
      <c r="J213" s="8"/>
      <c r="M213" s="9">
        <f t="shared" si="33"/>
        <v>206</v>
      </c>
      <c r="N213" s="10">
        <f t="shared" si="34"/>
        <v>46784</v>
      </c>
      <c r="O213" s="13">
        <f t="shared" si="35"/>
        <v>-721789.4148150306</v>
      </c>
      <c r="P213" s="13">
        <f t="shared" si="27"/>
        <v>902.5831234515701</v>
      </c>
      <c r="Q213" s="14">
        <f t="shared" si="28"/>
        <v>0</v>
      </c>
      <c r="R213" s="13">
        <f t="shared" si="29"/>
        <v>902.5831234515701</v>
      </c>
      <c r="S213" s="13">
        <f t="shared" si="30"/>
        <v>9924.950808639453</v>
      </c>
      <c r="T213" s="13">
        <f t="shared" si="31"/>
        <v>-9022.367685187883</v>
      </c>
      <c r="U213" s="13">
        <f t="shared" si="32"/>
        <v>-731714.36562367</v>
      </c>
    </row>
    <row r="214" spans="1:21" ht="12.75">
      <c r="A214" s="5"/>
      <c r="B214" s="5"/>
      <c r="C214" s="5"/>
      <c r="D214" s="5"/>
      <c r="E214" s="5"/>
      <c r="F214" s="5"/>
      <c r="G214" s="5"/>
      <c r="H214" s="5"/>
      <c r="I214" s="5"/>
      <c r="J214" s="8"/>
      <c r="M214" s="9">
        <f t="shared" si="33"/>
        <v>207</v>
      </c>
      <c r="N214" s="10">
        <f t="shared" si="34"/>
        <v>46813</v>
      </c>
      <c r="O214" s="13">
        <f t="shared" si="35"/>
        <v>-731714.36562367</v>
      </c>
      <c r="P214" s="13">
        <f t="shared" si="27"/>
        <v>902.5831234515701</v>
      </c>
      <c r="Q214" s="14">
        <f t="shared" si="28"/>
        <v>0</v>
      </c>
      <c r="R214" s="13">
        <f t="shared" si="29"/>
        <v>902.5831234515701</v>
      </c>
      <c r="S214" s="13">
        <f t="shared" si="30"/>
        <v>10049.012693747445</v>
      </c>
      <c r="T214" s="13">
        <f t="shared" si="31"/>
        <v>-9146.429570295875</v>
      </c>
      <c r="U214" s="13">
        <f t="shared" si="32"/>
        <v>-741763.3783174175</v>
      </c>
    </row>
    <row r="215" spans="1:21" ht="12.75">
      <c r="A215" s="5"/>
      <c r="B215" s="5"/>
      <c r="C215" s="5"/>
      <c r="D215" s="5"/>
      <c r="E215" s="5"/>
      <c r="F215" s="5"/>
      <c r="G215" s="5"/>
      <c r="H215" s="5"/>
      <c r="I215" s="5"/>
      <c r="J215" s="8"/>
      <c r="M215" s="9">
        <f t="shared" si="33"/>
        <v>208</v>
      </c>
      <c r="N215" s="10">
        <f t="shared" si="34"/>
        <v>46844</v>
      </c>
      <c r="O215" s="13">
        <f t="shared" si="35"/>
        <v>-741763.3783174175</v>
      </c>
      <c r="P215" s="13">
        <f t="shared" si="27"/>
        <v>902.5831234515701</v>
      </c>
      <c r="Q215" s="14">
        <f t="shared" si="28"/>
        <v>0</v>
      </c>
      <c r="R215" s="13">
        <f t="shared" si="29"/>
        <v>902.5831234515701</v>
      </c>
      <c r="S215" s="13">
        <f t="shared" si="30"/>
        <v>10174.625352419287</v>
      </c>
      <c r="T215" s="13">
        <f t="shared" si="31"/>
        <v>-9272.042228967717</v>
      </c>
      <c r="U215" s="13">
        <f t="shared" si="32"/>
        <v>-751938.0036698368</v>
      </c>
    </row>
    <row r="216" spans="1:21" ht="12.75">
      <c r="A216" s="5"/>
      <c r="B216" s="5"/>
      <c r="C216" s="5"/>
      <c r="D216" s="5"/>
      <c r="E216" s="5"/>
      <c r="F216" s="5"/>
      <c r="G216" s="5"/>
      <c r="H216" s="5"/>
      <c r="I216" s="5"/>
      <c r="J216" s="8"/>
      <c r="M216" s="9">
        <f t="shared" si="33"/>
        <v>209</v>
      </c>
      <c r="N216" s="10">
        <f t="shared" si="34"/>
        <v>46874</v>
      </c>
      <c r="O216" s="13">
        <f t="shared" si="35"/>
        <v>-751938.0036698368</v>
      </c>
      <c r="P216" s="13">
        <f t="shared" si="27"/>
        <v>902.5831234515701</v>
      </c>
      <c r="Q216" s="14">
        <f t="shared" si="28"/>
        <v>0</v>
      </c>
      <c r="R216" s="13">
        <f t="shared" si="29"/>
        <v>902.5831234515701</v>
      </c>
      <c r="S216" s="13">
        <f t="shared" si="30"/>
        <v>10301.80816932453</v>
      </c>
      <c r="T216" s="13">
        <f t="shared" si="31"/>
        <v>-9399.22504587296</v>
      </c>
      <c r="U216" s="13">
        <f t="shared" si="32"/>
        <v>-762239.8118391613</v>
      </c>
    </row>
    <row r="217" spans="1:21" ht="12.75">
      <c r="A217" s="5"/>
      <c r="B217" s="5"/>
      <c r="C217" s="5"/>
      <c r="D217" s="5"/>
      <c r="E217" s="5"/>
      <c r="F217" s="5"/>
      <c r="G217" s="5"/>
      <c r="H217" s="5"/>
      <c r="I217" s="5"/>
      <c r="J217" s="8"/>
      <c r="M217" s="9">
        <f t="shared" si="33"/>
        <v>210</v>
      </c>
      <c r="N217" s="10">
        <f t="shared" si="34"/>
        <v>46905</v>
      </c>
      <c r="O217" s="13">
        <f t="shared" si="35"/>
        <v>-762239.8118391613</v>
      </c>
      <c r="P217" s="13">
        <f t="shared" si="27"/>
        <v>902.5831234515701</v>
      </c>
      <c r="Q217" s="14">
        <f t="shared" si="28"/>
        <v>0</v>
      </c>
      <c r="R217" s="13">
        <f t="shared" si="29"/>
        <v>902.5831234515701</v>
      </c>
      <c r="S217" s="13">
        <f t="shared" si="30"/>
        <v>10430.580771441086</v>
      </c>
      <c r="T217" s="13">
        <f t="shared" si="31"/>
        <v>-9527.997647989516</v>
      </c>
      <c r="U217" s="13">
        <f t="shared" si="32"/>
        <v>-772670.3926106024</v>
      </c>
    </row>
    <row r="218" spans="1:21" ht="12.75">
      <c r="A218" s="5"/>
      <c r="B218" s="5"/>
      <c r="C218" s="5"/>
      <c r="D218" s="5"/>
      <c r="E218" s="5"/>
      <c r="F218" s="5"/>
      <c r="G218" s="5"/>
      <c r="H218" s="5"/>
      <c r="I218" s="5"/>
      <c r="J218" s="8"/>
      <c r="M218" s="9">
        <f t="shared" si="33"/>
        <v>211</v>
      </c>
      <c r="N218" s="10">
        <f t="shared" si="34"/>
        <v>46935</v>
      </c>
      <c r="O218" s="13">
        <f t="shared" si="35"/>
        <v>-772670.3926106024</v>
      </c>
      <c r="P218" s="13">
        <f t="shared" si="27"/>
        <v>902.5831234515701</v>
      </c>
      <c r="Q218" s="14">
        <f t="shared" si="28"/>
        <v>0</v>
      </c>
      <c r="R218" s="13">
        <f t="shared" si="29"/>
        <v>902.5831234515701</v>
      </c>
      <c r="S218" s="13">
        <f t="shared" si="30"/>
        <v>10560.9630310841</v>
      </c>
      <c r="T218" s="13">
        <f t="shared" si="31"/>
        <v>-9658.37990763253</v>
      </c>
      <c r="U218" s="13">
        <f t="shared" si="32"/>
        <v>-783231.3556416865</v>
      </c>
    </row>
    <row r="219" spans="1:21" ht="12.75">
      <c r="A219" s="5"/>
      <c r="B219" s="5"/>
      <c r="C219" s="5"/>
      <c r="D219" s="5"/>
      <c r="E219" s="5"/>
      <c r="F219" s="5"/>
      <c r="G219" s="5"/>
      <c r="H219" s="5"/>
      <c r="I219" s="5"/>
      <c r="J219" s="8"/>
      <c r="M219" s="9">
        <f t="shared" si="33"/>
        <v>212</v>
      </c>
      <c r="N219" s="10">
        <f t="shared" si="34"/>
        <v>46966</v>
      </c>
      <c r="O219" s="13">
        <f t="shared" si="35"/>
        <v>-783231.3556416865</v>
      </c>
      <c r="P219" s="13">
        <f t="shared" si="27"/>
        <v>902.5831234515701</v>
      </c>
      <c r="Q219" s="14">
        <f t="shared" si="28"/>
        <v>0</v>
      </c>
      <c r="R219" s="13">
        <f t="shared" si="29"/>
        <v>902.5831234515701</v>
      </c>
      <c r="S219" s="13">
        <f t="shared" si="30"/>
        <v>10692.97506897265</v>
      </c>
      <c r="T219" s="13">
        <f t="shared" si="31"/>
        <v>-9790.39194552108</v>
      </c>
      <c r="U219" s="13">
        <f t="shared" si="32"/>
        <v>-793924.3307106592</v>
      </c>
    </row>
    <row r="220" spans="1:21" ht="12.75">
      <c r="A220" s="5"/>
      <c r="B220" s="5"/>
      <c r="C220" s="5"/>
      <c r="D220" s="5"/>
      <c r="E220" s="5"/>
      <c r="F220" s="5"/>
      <c r="G220" s="5"/>
      <c r="H220" s="5"/>
      <c r="I220" s="5"/>
      <c r="J220" s="8"/>
      <c r="M220" s="9">
        <f t="shared" si="33"/>
        <v>213</v>
      </c>
      <c r="N220" s="10">
        <f t="shared" si="34"/>
        <v>46997</v>
      </c>
      <c r="O220" s="13">
        <f t="shared" si="35"/>
        <v>-793924.3307106592</v>
      </c>
      <c r="P220" s="13">
        <f t="shared" si="27"/>
        <v>902.5831234515701</v>
      </c>
      <c r="Q220" s="14">
        <f t="shared" si="28"/>
        <v>0</v>
      </c>
      <c r="R220" s="13">
        <f t="shared" si="29"/>
        <v>902.5831234515701</v>
      </c>
      <c r="S220" s="13">
        <f t="shared" si="30"/>
        <v>10826.637257334809</v>
      </c>
      <c r="T220" s="13">
        <f t="shared" si="31"/>
        <v>-9924.054133883239</v>
      </c>
      <c r="U220" s="13">
        <f t="shared" si="32"/>
        <v>-804750.9679679939</v>
      </c>
    </row>
    <row r="221" spans="1:21" ht="12.75">
      <c r="A221" s="5"/>
      <c r="B221" s="5"/>
      <c r="C221" s="5"/>
      <c r="D221" s="5"/>
      <c r="E221" s="5"/>
      <c r="F221" s="5"/>
      <c r="G221" s="5"/>
      <c r="H221" s="5"/>
      <c r="I221" s="5"/>
      <c r="J221" s="8"/>
      <c r="M221" s="9">
        <f t="shared" si="33"/>
        <v>214</v>
      </c>
      <c r="N221" s="10">
        <f t="shared" si="34"/>
        <v>47027</v>
      </c>
      <c r="O221" s="13">
        <f t="shared" si="35"/>
        <v>-804750.9679679939</v>
      </c>
      <c r="P221" s="13">
        <f t="shared" si="27"/>
        <v>902.5831234515701</v>
      </c>
      <c r="Q221" s="14">
        <f t="shared" si="28"/>
        <v>0</v>
      </c>
      <c r="R221" s="13">
        <f t="shared" si="29"/>
        <v>902.5831234515701</v>
      </c>
      <c r="S221" s="13">
        <f t="shared" si="30"/>
        <v>10961.970223051494</v>
      </c>
      <c r="T221" s="13">
        <f t="shared" si="31"/>
        <v>-10059.387099599924</v>
      </c>
      <c r="U221" s="13">
        <f t="shared" si="32"/>
        <v>-815712.9381910454</v>
      </c>
    </row>
    <row r="222" spans="1:21" ht="12.75">
      <c r="A222" s="5"/>
      <c r="B222" s="5"/>
      <c r="C222" s="5"/>
      <c r="D222" s="5"/>
      <c r="E222" s="5"/>
      <c r="F222" s="5"/>
      <c r="G222" s="5"/>
      <c r="H222" s="5"/>
      <c r="I222" s="5"/>
      <c r="J222" s="8"/>
      <c r="M222" s="9">
        <f t="shared" si="33"/>
        <v>215</v>
      </c>
      <c r="N222" s="10">
        <f t="shared" si="34"/>
        <v>47058</v>
      </c>
      <c r="O222" s="13">
        <f t="shared" si="35"/>
        <v>-815712.9381910454</v>
      </c>
      <c r="P222" s="13">
        <f t="shared" si="27"/>
        <v>902.5831234515701</v>
      </c>
      <c r="Q222" s="14">
        <f t="shared" si="28"/>
        <v>0</v>
      </c>
      <c r="R222" s="13">
        <f t="shared" si="29"/>
        <v>902.5831234515701</v>
      </c>
      <c r="S222" s="13">
        <f t="shared" si="30"/>
        <v>11098.994850839637</v>
      </c>
      <c r="T222" s="13">
        <f t="shared" si="31"/>
        <v>-10196.411727388067</v>
      </c>
      <c r="U222" s="13">
        <f t="shared" si="32"/>
        <v>-826811.933041885</v>
      </c>
    </row>
    <row r="223" spans="1:21" ht="12.75">
      <c r="A223" s="5"/>
      <c r="B223" s="5"/>
      <c r="C223" s="5"/>
      <c r="D223" s="5"/>
      <c r="E223" s="5"/>
      <c r="F223" s="5"/>
      <c r="G223" s="5"/>
      <c r="H223" s="5"/>
      <c r="I223" s="5"/>
      <c r="J223" s="8"/>
      <c r="M223" s="9">
        <f t="shared" si="33"/>
        <v>216</v>
      </c>
      <c r="N223" s="10">
        <f t="shared" si="34"/>
        <v>47088</v>
      </c>
      <c r="O223" s="13">
        <f t="shared" si="35"/>
        <v>-826811.933041885</v>
      </c>
      <c r="P223" s="13">
        <f t="shared" si="27"/>
        <v>902.5831234515701</v>
      </c>
      <c r="Q223" s="14">
        <f t="shared" si="28"/>
        <v>0</v>
      </c>
      <c r="R223" s="13">
        <f t="shared" si="29"/>
        <v>902.5831234515701</v>
      </c>
      <c r="S223" s="13">
        <f t="shared" si="30"/>
        <v>11237.732286475133</v>
      </c>
      <c r="T223" s="13">
        <f t="shared" si="31"/>
        <v>-10335.149163023563</v>
      </c>
      <c r="U223" s="13">
        <f t="shared" si="32"/>
        <v>-838049.6653283602</v>
      </c>
    </row>
    <row r="224" spans="1:21" ht="12.75">
      <c r="A224" s="5"/>
      <c r="B224" s="5"/>
      <c r="C224" s="5"/>
      <c r="D224" s="5"/>
      <c r="E224" s="5"/>
      <c r="F224" s="5"/>
      <c r="G224" s="5"/>
      <c r="H224" s="5"/>
      <c r="I224" s="5"/>
      <c r="J224" s="8"/>
      <c r="M224" s="9">
        <f t="shared" si="33"/>
        <v>217</v>
      </c>
      <c r="N224" s="10">
        <f t="shared" si="34"/>
        <v>47119</v>
      </c>
      <c r="O224" s="13">
        <f t="shared" si="35"/>
        <v>-838049.6653283602</v>
      </c>
      <c r="P224" s="13">
        <f t="shared" si="27"/>
        <v>902.5831234515701</v>
      </c>
      <c r="Q224" s="14">
        <f t="shared" si="28"/>
        <v>0</v>
      </c>
      <c r="R224" s="13">
        <f t="shared" si="29"/>
        <v>902.5831234515701</v>
      </c>
      <c r="S224" s="13">
        <f t="shared" si="30"/>
        <v>11378.203940056072</v>
      </c>
      <c r="T224" s="13">
        <f t="shared" si="31"/>
        <v>-10475.620816604502</v>
      </c>
      <c r="U224" s="13">
        <f t="shared" si="32"/>
        <v>-849427.8692684162</v>
      </c>
    </row>
    <row r="225" spans="1:21" ht="12.75">
      <c r="A225" s="5"/>
      <c r="B225" s="5"/>
      <c r="C225" s="5"/>
      <c r="D225" s="5"/>
      <c r="E225" s="5"/>
      <c r="F225" s="5"/>
      <c r="G225" s="5"/>
      <c r="H225" s="5"/>
      <c r="I225" s="5"/>
      <c r="J225" s="8"/>
      <c r="M225" s="9">
        <f t="shared" si="33"/>
        <v>218</v>
      </c>
      <c r="N225" s="10">
        <f t="shared" si="34"/>
        <v>47150</v>
      </c>
      <c r="O225" s="13">
        <f t="shared" si="35"/>
        <v>-849427.8692684162</v>
      </c>
      <c r="P225" s="13">
        <f t="shared" si="27"/>
        <v>902.5831234515701</v>
      </c>
      <c r="Q225" s="14">
        <f t="shared" si="28"/>
        <v>0</v>
      </c>
      <c r="R225" s="13">
        <f t="shared" si="29"/>
        <v>902.5831234515701</v>
      </c>
      <c r="S225" s="13">
        <f t="shared" si="30"/>
        <v>11520.431489306771</v>
      </c>
      <c r="T225" s="13">
        <f t="shared" si="31"/>
        <v>-10617.848365855201</v>
      </c>
      <c r="U225" s="13">
        <f t="shared" si="32"/>
        <v>-860948.3007577229</v>
      </c>
    </row>
    <row r="226" spans="1:21" ht="12.75">
      <c r="A226" s="5"/>
      <c r="B226" s="5"/>
      <c r="C226" s="5"/>
      <c r="D226" s="5"/>
      <c r="E226" s="5"/>
      <c r="F226" s="5"/>
      <c r="G226" s="5"/>
      <c r="H226" s="5"/>
      <c r="I226" s="5"/>
      <c r="J226" s="8"/>
      <c r="M226" s="9">
        <f t="shared" si="33"/>
        <v>219</v>
      </c>
      <c r="N226" s="10">
        <f t="shared" si="34"/>
        <v>47178</v>
      </c>
      <c r="O226" s="13">
        <f t="shared" si="35"/>
        <v>-860948.3007577229</v>
      </c>
      <c r="P226" s="13">
        <f t="shared" si="27"/>
        <v>902.5831234515701</v>
      </c>
      <c r="Q226" s="14">
        <f t="shared" si="28"/>
        <v>0</v>
      </c>
      <c r="R226" s="13">
        <f t="shared" si="29"/>
        <v>902.5831234515701</v>
      </c>
      <c r="S226" s="13">
        <f t="shared" si="30"/>
        <v>11664.436882923106</v>
      </c>
      <c r="T226" s="13">
        <f t="shared" si="31"/>
        <v>-10761.853759471536</v>
      </c>
      <c r="U226" s="13">
        <f t="shared" si="32"/>
        <v>-872612.737640646</v>
      </c>
    </row>
    <row r="227" spans="1:21" ht="12.75">
      <c r="A227" s="5"/>
      <c r="B227" s="5"/>
      <c r="C227" s="5"/>
      <c r="D227" s="5"/>
      <c r="E227" s="5"/>
      <c r="F227" s="5"/>
      <c r="G227" s="5"/>
      <c r="H227" s="5"/>
      <c r="I227" s="5"/>
      <c r="J227" s="8"/>
      <c r="M227" s="9">
        <f t="shared" si="33"/>
        <v>220</v>
      </c>
      <c r="N227" s="10">
        <f t="shared" si="34"/>
        <v>47209</v>
      </c>
      <c r="O227" s="13">
        <f t="shared" si="35"/>
        <v>-872612.737640646</v>
      </c>
      <c r="P227" s="13">
        <f t="shared" si="27"/>
        <v>902.5831234515701</v>
      </c>
      <c r="Q227" s="14">
        <f t="shared" si="28"/>
        <v>0</v>
      </c>
      <c r="R227" s="13">
        <f t="shared" si="29"/>
        <v>902.5831234515701</v>
      </c>
      <c r="S227" s="13">
        <f t="shared" si="30"/>
        <v>11810.242343959646</v>
      </c>
      <c r="T227" s="13">
        <f t="shared" si="31"/>
        <v>-10907.659220508076</v>
      </c>
      <c r="U227" s="13">
        <f t="shared" si="32"/>
        <v>-884422.9799846057</v>
      </c>
    </row>
    <row r="228" spans="1:21" ht="12.75">
      <c r="A228" s="5"/>
      <c r="B228" s="5"/>
      <c r="C228" s="5"/>
      <c r="D228" s="5"/>
      <c r="E228" s="5"/>
      <c r="F228" s="5"/>
      <c r="G228" s="5"/>
      <c r="H228" s="5"/>
      <c r="I228" s="5"/>
      <c r="J228" s="8"/>
      <c r="M228" s="9">
        <f t="shared" si="33"/>
        <v>221</v>
      </c>
      <c r="N228" s="10">
        <f t="shared" si="34"/>
        <v>47239</v>
      </c>
      <c r="O228" s="13">
        <f t="shared" si="35"/>
        <v>-884422.9799846057</v>
      </c>
      <c r="P228" s="13">
        <f t="shared" si="27"/>
        <v>902.5831234515701</v>
      </c>
      <c r="Q228" s="14">
        <f t="shared" si="28"/>
        <v>0</v>
      </c>
      <c r="R228" s="13">
        <f t="shared" si="29"/>
        <v>902.5831234515701</v>
      </c>
      <c r="S228" s="13">
        <f t="shared" si="30"/>
        <v>11957.870373259142</v>
      </c>
      <c r="T228" s="13">
        <f t="shared" si="31"/>
        <v>-11055.287249807572</v>
      </c>
      <c r="U228" s="13">
        <f t="shared" si="32"/>
        <v>-896380.8503578649</v>
      </c>
    </row>
    <row r="229" spans="1:21" ht="12.75">
      <c r="A229" s="5"/>
      <c r="B229" s="5"/>
      <c r="C229" s="5"/>
      <c r="D229" s="5"/>
      <c r="E229" s="5"/>
      <c r="F229" s="5"/>
      <c r="G229" s="5"/>
      <c r="H229" s="5"/>
      <c r="I229" s="5"/>
      <c r="J229" s="8"/>
      <c r="M229" s="9">
        <f t="shared" si="33"/>
        <v>222</v>
      </c>
      <c r="N229" s="10">
        <f t="shared" si="34"/>
        <v>47270</v>
      </c>
      <c r="O229" s="13">
        <f t="shared" si="35"/>
        <v>-896380.8503578649</v>
      </c>
      <c r="P229" s="13">
        <f t="shared" si="27"/>
        <v>902.5831234515701</v>
      </c>
      <c r="Q229" s="14">
        <f t="shared" si="28"/>
        <v>0</v>
      </c>
      <c r="R229" s="13">
        <f t="shared" si="29"/>
        <v>902.5831234515701</v>
      </c>
      <c r="S229" s="13">
        <f t="shared" si="30"/>
        <v>12107.34375292488</v>
      </c>
      <c r="T229" s="13">
        <f t="shared" si="31"/>
        <v>-11204.76062947331</v>
      </c>
      <c r="U229" s="13">
        <f t="shared" si="32"/>
        <v>-908488.1941107898</v>
      </c>
    </row>
    <row r="230" spans="1:21" ht="12.75">
      <c r="A230" s="5"/>
      <c r="B230" s="5"/>
      <c r="C230" s="5"/>
      <c r="D230" s="5"/>
      <c r="E230" s="5"/>
      <c r="F230" s="5"/>
      <c r="G230" s="5"/>
      <c r="H230" s="5"/>
      <c r="I230" s="5"/>
      <c r="J230" s="8"/>
      <c r="M230" s="9">
        <f t="shared" si="33"/>
        <v>223</v>
      </c>
      <c r="N230" s="10">
        <f t="shared" si="34"/>
        <v>47300</v>
      </c>
      <c r="O230" s="13">
        <f t="shared" si="35"/>
        <v>-908488.1941107898</v>
      </c>
      <c r="P230" s="13">
        <f t="shared" si="27"/>
        <v>902.5831234515701</v>
      </c>
      <c r="Q230" s="14">
        <f t="shared" si="28"/>
        <v>0</v>
      </c>
      <c r="R230" s="13">
        <f t="shared" si="29"/>
        <v>902.5831234515701</v>
      </c>
      <c r="S230" s="13">
        <f t="shared" si="30"/>
        <v>12258.685549836442</v>
      </c>
      <c r="T230" s="13">
        <f t="shared" si="31"/>
        <v>-11356.102426384872</v>
      </c>
      <c r="U230" s="13">
        <f t="shared" si="32"/>
        <v>-920746.8796606263</v>
      </c>
    </row>
    <row r="231" spans="1:21" ht="12.75">
      <c r="A231" s="5"/>
      <c r="B231" s="5"/>
      <c r="C231" s="5"/>
      <c r="D231" s="5"/>
      <c r="E231" s="5"/>
      <c r="F231" s="5"/>
      <c r="G231" s="5"/>
      <c r="H231" s="5"/>
      <c r="I231" s="5"/>
      <c r="J231" s="8"/>
      <c r="M231" s="9">
        <f t="shared" si="33"/>
        <v>224</v>
      </c>
      <c r="N231" s="10">
        <f t="shared" si="34"/>
        <v>47331</v>
      </c>
      <c r="O231" s="13">
        <f t="shared" si="35"/>
        <v>-920746.8796606263</v>
      </c>
      <c r="P231" s="13">
        <f t="shared" si="27"/>
        <v>902.5831234515701</v>
      </c>
      <c r="Q231" s="14">
        <f t="shared" si="28"/>
        <v>0</v>
      </c>
      <c r="R231" s="13">
        <f t="shared" si="29"/>
        <v>902.5831234515701</v>
      </c>
      <c r="S231" s="13">
        <f t="shared" si="30"/>
        <v>12411.919119209399</v>
      </c>
      <c r="T231" s="13">
        <f t="shared" si="31"/>
        <v>-11509.335995757829</v>
      </c>
      <c r="U231" s="13">
        <f t="shared" si="32"/>
        <v>-933158.7987798357</v>
      </c>
    </row>
    <row r="232" spans="1:21" ht="12.75">
      <c r="A232" s="5"/>
      <c r="B232" s="5"/>
      <c r="C232" s="5"/>
      <c r="D232" s="5"/>
      <c r="E232" s="5"/>
      <c r="F232" s="5"/>
      <c r="G232" s="5"/>
      <c r="H232" s="5"/>
      <c r="I232" s="5"/>
      <c r="J232" s="8"/>
      <c r="M232" s="9">
        <f t="shared" si="33"/>
        <v>225</v>
      </c>
      <c r="N232" s="10">
        <f t="shared" si="34"/>
        <v>47362</v>
      </c>
      <c r="O232" s="13">
        <f t="shared" si="35"/>
        <v>-933158.7987798357</v>
      </c>
      <c r="P232" s="13">
        <f t="shared" si="27"/>
        <v>902.5831234515701</v>
      </c>
      <c r="Q232" s="14">
        <f t="shared" si="28"/>
        <v>0</v>
      </c>
      <c r="R232" s="13">
        <f t="shared" si="29"/>
        <v>902.5831234515701</v>
      </c>
      <c r="S232" s="13">
        <f t="shared" si="30"/>
        <v>12567.068108199517</v>
      </c>
      <c r="T232" s="13">
        <f t="shared" si="31"/>
        <v>-11664.484984747947</v>
      </c>
      <c r="U232" s="13">
        <f t="shared" si="32"/>
        <v>-945725.8668880352</v>
      </c>
    </row>
    <row r="233" spans="1:21" ht="12.75">
      <c r="A233" s="5"/>
      <c r="B233" s="5"/>
      <c r="C233" s="5"/>
      <c r="D233" s="5"/>
      <c r="E233" s="5"/>
      <c r="F233" s="5"/>
      <c r="G233" s="5"/>
      <c r="H233" s="5"/>
      <c r="I233" s="5"/>
      <c r="J233" s="8"/>
      <c r="M233" s="9">
        <f t="shared" si="33"/>
        <v>226</v>
      </c>
      <c r="N233" s="10">
        <f t="shared" si="34"/>
        <v>47392</v>
      </c>
      <c r="O233" s="13">
        <f t="shared" si="35"/>
        <v>-945725.8668880352</v>
      </c>
      <c r="P233" s="13">
        <f t="shared" si="27"/>
        <v>902.5831234515701</v>
      </c>
      <c r="Q233" s="14">
        <f t="shared" si="28"/>
        <v>0</v>
      </c>
      <c r="R233" s="13">
        <f t="shared" si="29"/>
        <v>902.5831234515701</v>
      </c>
      <c r="S233" s="13">
        <f t="shared" si="30"/>
        <v>12724.156459552009</v>
      </c>
      <c r="T233" s="13">
        <f t="shared" si="31"/>
        <v>-11821.573336100439</v>
      </c>
      <c r="U233" s="13">
        <f t="shared" si="32"/>
        <v>-958450.0233475872</v>
      </c>
    </row>
    <row r="234" spans="1:21" ht="12.75">
      <c r="A234" s="5"/>
      <c r="B234" s="5"/>
      <c r="C234" s="5"/>
      <c r="D234" s="5"/>
      <c r="E234" s="5"/>
      <c r="F234" s="5"/>
      <c r="G234" s="5"/>
      <c r="H234" s="5"/>
      <c r="I234" s="5"/>
      <c r="J234" s="8"/>
      <c r="M234" s="9">
        <f t="shared" si="33"/>
        <v>227</v>
      </c>
      <c r="N234" s="10">
        <f t="shared" si="34"/>
        <v>47423</v>
      </c>
      <c r="O234" s="13">
        <f t="shared" si="35"/>
        <v>-958450.0233475872</v>
      </c>
      <c r="P234" s="13">
        <f t="shared" si="27"/>
        <v>902.5831234515701</v>
      </c>
      <c r="Q234" s="14">
        <f t="shared" si="28"/>
        <v>0</v>
      </c>
      <c r="R234" s="13">
        <f t="shared" si="29"/>
        <v>902.5831234515701</v>
      </c>
      <c r="S234" s="13">
        <f t="shared" si="30"/>
        <v>12883.208415296409</v>
      </c>
      <c r="T234" s="13">
        <f t="shared" si="31"/>
        <v>-11980.625291844839</v>
      </c>
      <c r="U234" s="13">
        <f t="shared" si="32"/>
        <v>-971333.2317628836</v>
      </c>
    </row>
    <row r="235" spans="1:21" ht="12.75">
      <c r="A235" s="5"/>
      <c r="B235" s="5"/>
      <c r="C235" s="5"/>
      <c r="D235" s="5"/>
      <c r="E235" s="5"/>
      <c r="F235" s="5"/>
      <c r="G235" s="5"/>
      <c r="H235" s="5"/>
      <c r="I235" s="5"/>
      <c r="J235" s="8"/>
      <c r="M235" s="9">
        <f t="shared" si="33"/>
        <v>228</v>
      </c>
      <c r="N235" s="10">
        <f t="shared" si="34"/>
        <v>47453</v>
      </c>
      <c r="O235" s="13">
        <f t="shared" si="35"/>
        <v>-971333.2317628836</v>
      </c>
      <c r="P235" s="13">
        <f t="shared" si="27"/>
        <v>902.5831234515701</v>
      </c>
      <c r="Q235" s="14">
        <f t="shared" si="28"/>
        <v>0</v>
      </c>
      <c r="R235" s="13">
        <f t="shared" si="29"/>
        <v>902.5831234515701</v>
      </c>
      <c r="S235" s="13">
        <f t="shared" si="30"/>
        <v>13044.248520487614</v>
      </c>
      <c r="T235" s="13">
        <f t="shared" si="31"/>
        <v>-12141.665397036044</v>
      </c>
      <c r="U235" s="13">
        <f t="shared" si="32"/>
        <v>-984377.4802833712</v>
      </c>
    </row>
    <row r="236" spans="1:21" ht="12.75">
      <c r="A236" s="5"/>
      <c r="B236" s="5"/>
      <c r="C236" s="5"/>
      <c r="D236" s="5"/>
      <c r="E236" s="5"/>
      <c r="F236" s="5"/>
      <c r="G236" s="5"/>
      <c r="H236" s="5"/>
      <c r="I236" s="5"/>
      <c r="J236" s="8"/>
      <c r="M236" s="9">
        <f t="shared" si="33"/>
        <v>229</v>
      </c>
      <c r="N236" s="10">
        <f t="shared" si="34"/>
        <v>47484</v>
      </c>
      <c r="O236" s="13">
        <f t="shared" si="35"/>
        <v>-984377.4802833712</v>
      </c>
      <c r="P236" s="13">
        <f t="shared" si="27"/>
        <v>902.5831234515701</v>
      </c>
      <c r="Q236" s="14">
        <f t="shared" si="28"/>
        <v>0</v>
      </c>
      <c r="R236" s="13">
        <f t="shared" si="29"/>
        <v>902.5831234515701</v>
      </c>
      <c r="S236" s="13">
        <f t="shared" si="30"/>
        <v>13207.30162699371</v>
      </c>
      <c r="T236" s="13">
        <f t="shared" si="31"/>
        <v>-12304.71850354214</v>
      </c>
      <c r="U236" s="13">
        <f t="shared" si="32"/>
        <v>-997584.7819103649</v>
      </c>
    </row>
    <row r="237" spans="1:21" ht="12.75">
      <c r="A237" s="5"/>
      <c r="B237" s="5"/>
      <c r="C237" s="5"/>
      <c r="D237" s="5"/>
      <c r="E237" s="5"/>
      <c r="F237" s="5"/>
      <c r="G237" s="5"/>
      <c r="H237" s="5"/>
      <c r="I237" s="5"/>
      <c r="J237" s="8"/>
      <c r="M237" s="9">
        <f t="shared" si="33"/>
        <v>230</v>
      </c>
      <c r="N237" s="10">
        <f t="shared" si="34"/>
        <v>47515</v>
      </c>
      <c r="O237" s="13">
        <f t="shared" si="35"/>
        <v>-997584.7819103649</v>
      </c>
      <c r="P237" s="13">
        <f t="shared" si="27"/>
        <v>902.5831234515701</v>
      </c>
      <c r="Q237" s="14">
        <f t="shared" si="28"/>
        <v>0</v>
      </c>
      <c r="R237" s="13">
        <f t="shared" si="29"/>
        <v>902.5831234515701</v>
      </c>
      <c r="S237" s="13">
        <f t="shared" si="30"/>
        <v>13372.39289733113</v>
      </c>
      <c r="T237" s="13">
        <f t="shared" si="31"/>
        <v>-12469.80977387956</v>
      </c>
      <c r="U237" s="13">
        <f t="shared" si="32"/>
        <v>-1010957.174807696</v>
      </c>
    </row>
    <row r="238" spans="1:21" ht="12.75">
      <c r="A238" s="5"/>
      <c r="B238" s="5"/>
      <c r="C238" s="5"/>
      <c r="D238" s="5"/>
      <c r="E238" s="5"/>
      <c r="F238" s="5"/>
      <c r="G238" s="5"/>
      <c r="H238" s="5"/>
      <c r="I238" s="5"/>
      <c r="J238" s="8"/>
      <c r="M238" s="9">
        <f t="shared" si="33"/>
        <v>231</v>
      </c>
      <c r="N238" s="10">
        <f t="shared" si="34"/>
        <v>47543</v>
      </c>
      <c r="O238" s="13">
        <f t="shared" si="35"/>
        <v>-1010957.174807696</v>
      </c>
      <c r="P238" s="13">
        <f t="shared" si="27"/>
        <v>902.5831234515701</v>
      </c>
      <c r="Q238" s="14">
        <f t="shared" si="28"/>
        <v>0</v>
      </c>
      <c r="R238" s="13">
        <f t="shared" si="29"/>
        <v>902.5831234515701</v>
      </c>
      <c r="S238" s="13">
        <f t="shared" si="30"/>
        <v>13539.54780854777</v>
      </c>
      <c r="T238" s="13">
        <f t="shared" si="31"/>
        <v>-12636.9646850962</v>
      </c>
      <c r="U238" s="13">
        <f t="shared" si="32"/>
        <v>-1024496.7226162438</v>
      </c>
    </row>
    <row r="239" spans="1:21" ht="12.75">
      <c r="A239" s="5"/>
      <c r="B239" s="5"/>
      <c r="C239" s="5"/>
      <c r="D239" s="5"/>
      <c r="E239" s="5"/>
      <c r="F239" s="5"/>
      <c r="G239" s="5"/>
      <c r="H239" s="5"/>
      <c r="I239" s="5"/>
      <c r="J239" s="8"/>
      <c r="M239" s="9">
        <f t="shared" si="33"/>
        <v>232</v>
      </c>
      <c r="N239" s="10">
        <f t="shared" si="34"/>
        <v>47574</v>
      </c>
      <c r="O239" s="13">
        <f t="shared" si="35"/>
        <v>-1024496.7226162438</v>
      </c>
      <c r="P239" s="13">
        <f t="shared" si="27"/>
        <v>902.5831234515701</v>
      </c>
      <c r="Q239" s="14">
        <f t="shared" si="28"/>
        <v>0</v>
      </c>
      <c r="R239" s="13">
        <f t="shared" si="29"/>
        <v>902.5831234515701</v>
      </c>
      <c r="S239" s="13">
        <f t="shared" si="30"/>
        <v>13708.792156154615</v>
      </c>
      <c r="T239" s="13">
        <f t="shared" si="31"/>
        <v>-12806.209032703046</v>
      </c>
      <c r="U239" s="13">
        <f t="shared" si="32"/>
        <v>-1038205.5147723984</v>
      </c>
    </row>
    <row r="240" spans="1:21" ht="12.75">
      <c r="A240" s="5"/>
      <c r="B240" s="5"/>
      <c r="C240" s="5"/>
      <c r="D240" s="5"/>
      <c r="E240" s="5"/>
      <c r="F240" s="5"/>
      <c r="G240" s="5"/>
      <c r="H240" s="5"/>
      <c r="I240" s="5"/>
      <c r="J240" s="8"/>
      <c r="M240" s="9">
        <f t="shared" si="33"/>
        <v>233</v>
      </c>
      <c r="N240" s="10">
        <f t="shared" si="34"/>
        <v>47604</v>
      </c>
      <c r="O240" s="13">
        <f t="shared" si="35"/>
        <v>-1038205.5147723984</v>
      </c>
      <c r="P240" s="13">
        <f t="shared" si="27"/>
        <v>902.5831234515701</v>
      </c>
      <c r="Q240" s="14">
        <f t="shared" si="28"/>
        <v>0</v>
      </c>
      <c r="R240" s="13">
        <f t="shared" si="29"/>
        <v>902.5831234515701</v>
      </c>
      <c r="S240" s="13">
        <f t="shared" si="30"/>
        <v>13880.152058106549</v>
      </c>
      <c r="T240" s="13">
        <f t="shared" si="31"/>
        <v>-12977.568934654979</v>
      </c>
      <c r="U240" s="13">
        <f t="shared" si="32"/>
        <v>-1052085.666830505</v>
      </c>
    </row>
    <row r="241" spans="1:21" ht="12.75">
      <c r="A241" s="5"/>
      <c r="B241" s="5"/>
      <c r="C241" s="5"/>
      <c r="D241" s="5"/>
      <c r="E241" s="5"/>
      <c r="F241" s="5"/>
      <c r="G241" s="5"/>
      <c r="H241" s="5"/>
      <c r="I241" s="5"/>
      <c r="J241" s="8"/>
      <c r="M241" s="9">
        <f t="shared" si="33"/>
        <v>234</v>
      </c>
      <c r="N241" s="10">
        <f t="shared" si="34"/>
        <v>47635</v>
      </c>
      <c r="O241" s="13">
        <f t="shared" si="35"/>
        <v>-1052085.666830505</v>
      </c>
      <c r="P241" s="13">
        <f t="shared" si="27"/>
        <v>902.5831234515701</v>
      </c>
      <c r="Q241" s="14">
        <f t="shared" si="28"/>
        <v>0</v>
      </c>
      <c r="R241" s="13">
        <f t="shared" si="29"/>
        <v>902.5831234515701</v>
      </c>
      <c r="S241" s="13">
        <f t="shared" si="30"/>
        <v>14053.653958832881</v>
      </c>
      <c r="T241" s="13">
        <f t="shared" si="31"/>
        <v>-13151.070835381312</v>
      </c>
      <c r="U241" s="13">
        <f t="shared" si="32"/>
        <v>-1066139.3207893379</v>
      </c>
    </row>
    <row r="242" spans="1:21" ht="12.75">
      <c r="A242" s="5"/>
      <c r="B242" s="5"/>
      <c r="C242" s="5"/>
      <c r="D242" s="5"/>
      <c r="E242" s="5"/>
      <c r="F242" s="5"/>
      <c r="G242" s="5"/>
      <c r="H242" s="5"/>
      <c r="I242" s="5"/>
      <c r="J242" s="8"/>
      <c r="M242" s="9">
        <f t="shared" si="33"/>
        <v>235</v>
      </c>
      <c r="N242" s="10">
        <f t="shared" si="34"/>
        <v>47665</v>
      </c>
      <c r="O242" s="13">
        <f t="shared" si="35"/>
        <v>-1066139.3207893379</v>
      </c>
      <c r="P242" s="13">
        <f t="shared" si="27"/>
        <v>902.5831234515701</v>
      </c>
      <c r="Q242" s="14">
        <f t="shared" si="28"/>
        <v>0</v>
      </c>
      <c r="R242" s="13">
        <f t="shared" si="29"/>
        <v>902.5831234515701</v>
      </c>
      <c r="S242" s="13">
        <f t="shared" si="30"/>
        <v>14229.324633318294</v>
      </c>
      <c r="T242" s="13">
        <f t="shared" si="31"/>
        <v>-13326.741509866724</v>
      </c>
      <c r="U242" s="13">
        <f t="shared" si="32"/>
        <v>-1080368.645422656</v>
      </c>
    </row>
    <row r="243" spans="1:21" ht="12.75">
      <c r="A243" s="5"/>
      <c r="B243" s="5"/>
      <c r="C243" s="5"/>
      <c r="D243" s="5"/>
      <c r="E243" s="5"/>
      <c r="F243" s="5"/>
      <c r="G243" s="5"/>
      <c r="H243" s="5"/>
      <c r="I243" s="5"/>
      <c r="J243" s="8"/>
      <c r="M243" s="9">
        <f t="shared" si="33"/>
        <v>236</v>
      </c>
      <c r="N243" s="10">
        <f t="shared" si="34"/>
        <v>47696</v>
      </c>
      <c r="O243" s="13">
        <f t="shared" si="35"/>
        <v>-1080368.645422656</v>
      </c>
      <c r="P243" s="13">
        <f t="shared" si="27"/>
        <v>902.5831234515701</v>
      </c>
      <c r="Q243" s="14">
        <f t="shared" si="28"/>
        <v>0</v>
      </c>
      <c r="R243" s="13">
        <f t="shared" si="29"/>
        <v>902.5831234515701</v>
      </c>
      <c r="S243" s="13">
        <f t="shared" si="30"/>
        <v>14407.19119123477</v>
      </c>
      <c r="T243" s="13">
        <f t="shared" si="31"/>
        <v>-13504.6080677832</v>
      </c>
      <c r="U243" s="13">
        <f t="shared" si="32"/>
        <v>-1094775.836613891</v>
      </c>
    </row>
    <row r="244" spans="1:21" ht="12.75">
      <c r="A244" s="5"/>
      <c r="B244" s="5"/>
      <c r="C244" s="5"/>
      <c r="D244" s="5"/>
      <c r="E244" s="5"/>
      <c r="F244" s="5"/>
      <c r="G244" s="5"/>
      <c r="H244" s="5"/>
      <c r="I244" s="5"/>
      <c r="J244" s="8"/>
      <c r="M244" s="9">
        <f t="shared" si="33"/>
        <v>237</v>
      </c>
      <c r="N244" s="10">
        <f t="shared" si="34"/>
        <v>47727</v>
      </c>
      <c r="O244" s="13">
        <f t="shared" si="35"/>
        <v>-1094775.836613891</v>
      </c>
      <c r="P244" s="13">
        <f t="shared" si="27"/>
        <v>902.5831234515701</v>
      </c>
      <c r="Q244" s="14">
        <f t="shared" si="28"/>
        <v>0</v>
      </c>
      <c r="R244" s="13">
        <f t="shared" si="29"/>
        <v>902.5831234515701</v>
      </c>
      <c r="S244" s="13">
        <f t="shared" si="30"/>
        <v>14587.281081125206</v>
      </c>
      <c r="T244" s="13">
        <f t="shared" si="31"/>
        <v>-13684.697957673636</v>
      </c>
      <c r="U244" s="13">
        <f t="shared" si="32"/>
        <v>-1109363.117695016</v>
      </c>
    </row>
    <row r="245" spans="1:21" ht="12.75">
      <c r="A245" s="5"/>
      <c r="B245" s="5"/>
      <c r="C245" s="5"/>
      <c r="D245" s="5"/>
      <c r="E245" s="5"/>
      <c r="F245" s="5"/>
      <c r="G245" s="5"/>
      <c r="H245" s="5"/>
      <c r="I245" s="5"/>
      <c r="J245" s="8"/>
      <c r="M245" s="9">
        <f t="shared" si="33"/>
        <v>238</v>
      </c>
      <c r="N245" s="10">
        <f t="shared" si="34"/>
        <v>47757</v>
      </c>
      <c r="O245" s="13">
        <f t="shared" si="35"/>
        <v>-1109363.117695016</v>
      </c>
      <c r="P245" s="13">
        <f t="shared" si="27"/>
        <v>902.5831234515701</v>
      </c>
      <c r="Q245" s="14">
        <f t="shared" si="28"/>
        <v>0</v>
      </c>
      <c r="R245" s="13">
        <f t="shared" si="29"/>
        <v>902.5831234515701</v>
      </c>
      <c r="S245" s="13">
        <f t="shared" si="30"/>
        <v>14769.62209463927</v>
      </c>
      <c r="T245" s="13">
        <f t="shared" si="31"/>
        <v>-13867.0389711877</v>
      </c>
      <c r="U245" s="13">
        <f t="shared" si="32"/>
        <v>-1124132.7397896554</v>
      </c>
    </row>
    <row r="246" spans="1:21" ht="12.75">
      <c r="A246" s="5"/>
      <c r="B246" s="5"/>
      <c r="C246" s="5"/>
      <c r="D246" s="5"/>
      <c r="E246" s="5"/>
      <c r="F246" s="5"/>
      <c r="G246" s="5"/>
      <c r="H246" s="5"/>
      <c r="I246" s="5"/>
      <c r="J246" s="8"/>
      <c r="M246" s="9">
        <f t="shared" si="33"/>
        <v>239</v>
      </c>
      <c r="N246" s="10">
        <f t="shared" si="34"/>
        <v>47788</v>
      </c>
      <c r="O246" s="13">
        <f t="shared" si="35"/>
        <v>-1124132.7397896554</v>
      </c>
      <c r="P246" s="13">
        <f t="shared" si="27"/>
        <v>902.5831234515701</v>
      </c>
      <c r="Q246" s="14">
        <f t="shared" si="28"/>
        <v>0</v>
      </c>
      <c r="R246" s="13">
        <f t="shared" si="29"/>
        <v>902.5831234515701</v>
      </c>
      <c r="S246" s="13">
        <f t="shared" si="30"/>
        <v>14954.242370822261</v>
      </c>
      <c r="T246" s="13">
        <f t="shared" si="31"/>
        <v>-14051.659247370691</v>
      </c>
      <c r="U246" s="13">
        <f t="shared" si="32"/>
        <v>-1139086.9821604777</v>
      </c>
    </row>
    <row r="247" spans="1:21" ht="12.75">
      <c r="A247" s="5"/>
      <c r="B247" s="5"/>
      <c r="C247" s="5"/>
      <c r="D247" s="5"/>
      <c r="E247" s="5"/>
      <c r="F247" s="5"/>
      <c r="G247" s="5"/>
      <c r="H247" s="5"/>
      <c r="I247" s="5"/>
      <c r="J247" s="8"/>
      <c r="M247" s="9">
        <f t="shared" si="33"/>
        <v>240</v>
      </c>
      <c r="N247" s="10">
        <f t="shared" si="34"/>
        <v>47818</v>
      </c>
      <c r="O247" s="13">
        <f t="shared" si="35"/>
        <v>-1139086.9821604777</v>
      </c>
      <c r="P247" s="13">
        <f t="shared" si="27"/>
        <v>902.5831234515701</v>
      </c>
      <c r="Q247" s="14">
        <f t="shared" si="28"/>
        <v>0</v>
      </c>
      <c r="R247" s="13">
        <f t="shared" si="29"/>
        <v>902.5831234515701</v>
      </c>
      <c r="S247" s="13">
        <f t="shared" si="30"/>
        <v>15141.17040045754</v>
      </c>
      <c r="T247" s="13">
        <f t="shared" si="31"/>
        <v>-14238.58727700597</v>
      </c>
      <c r="U247" s="13">
        <f t="shared" si="32"/>
        <v>-1154228.1525609351</v>
      </c>
    </row>
    <row r="248" spans="1:21" ht="12.75">
      <c r="A248" s="5"/>
      <c r="B248" s="5"/>
      <c r="C248" s="5"/>
      <c r="D248" s="5"/>
      <c r="E248" s="5"/>
      <c r="F248" s="5"/>
      <c r="G248" s="5"/>
      <c r="H248" s="5"/>
      <c r="I248" s="5"/>
      <c r="J248" s="8"/>
      <c r="M248" s="9">
        <f t="shared" si="33"/>
        <v>241</v>
      </c>
      <c r="N248" s="10">
        <f t="shared" si="34"/>
        <v>47849</v>
      </c>
      <c r="O248" s="13">
        <f t="shared" si="35"/>
        <v>-1154228.1525609351</v>
      </c>
      <c r="P248" s="13">
        <f t="shared" si="27"/>
        <v>902.5831234515701</v>
      </c>
      <c r="Q248" s="14">
        <f t="shared" si="28"/>
        <v>0</v>
      </c>
      <c r="R248" s="13">
        <f t="shared" si="29"/>
        <v>902.5831234515701</v>
      </c>
      <c r="S248" s="13">
        <f t="shared" si="30"/>
        <v>15330.435030463259</v>
      </c>
      <c r="T248" s="13">
        <f t="shared" si="31"/>
        <v>-14427.851907011689</v>
      </c>
      <c r="U248" s="13">
        <f t="shared" si="32"/>
        <v>-1169558.5875913983</v>
      </c>
    </row>
    <row r="249" spans="1:21" ht="12.75">
      <c r="A249" s="5"/>
      <c r="B249" s="5"/>
      <c r="C249" s="5"/>
      <c r="D249" s="5"/>
      <c r="E249" s="5"/>
      <c r="F249" s="5"/>
      <c r="G249" s="5"/>
      <c r="H249" s="5"/>
      <c r="I249" s="5"/>
      <c r="J249" s="8"/>
      <c r="M249" s="9">
        <f t="shared" si="33"/>
        <v>242</v>
      </c>
      <c r="N249" s="10">
        <f t="shared" si="34"/>
        <v>47880</v>
      </c>
      <c r="O249" s="13">
        <f t="shared" si="35"/>
        <v>-1169558.5875913983</v>
      </c>
      <c r="P249" s="13">
        <f t="shared" si="27"/>
        <v>902.5831234515701</v>
      </c>
      <c r="Q249" s="14">
        <f t="shared" si="28"/>
        <v>0</v>
      </c>
      <c r="R249" s="13">
        <f t="shared" si="29"/>
        <v>902.5831234515701</v>
      </c>
      <c r="S249" s="13">
        <f t="shared" si="30"/>
        <v>15522.065468344048</v>
      </c>
      <c r="T249" s="13">
        <f t="shared" si="31"/>
        <v>-14619.482344892478</v>
      </c>
      <c r="U249" s="13">
        <f t="shared" si="32"/>
        <v>-1185080.6530597424</v>
      </c>
    </row>
    <row r="250" spans="1:21" ht="12.75">
      <c r="A250" s="5"/>
      <c r="B250" s="5"/>
      <c r="C250" s="5"/>
      <c r="D250" s="5"/>
      <c r="E250" s="5"/>
      <c r="F250" s="5"/>
      <c r="G250" s="5"/>
      <c r="H250" s="5"/>
      <c r="I250" s="5"/>
      <c r="J250" s="8"/>
      <c r="M250" s="9">
        <f t="shared" si="33"/>
        <v>243</v>
      </c>
      <c r="N250" s="10">
        <f t="shared" si="34"/>
        <v>47908</v>
      </c>
      <c r="O250" s="13">
        <f t="shared" si="35"/>
        <v>-1185080.6530597424</v>
      </c>
      <c r="P250" s="13">
        <f t="shared" si="27"/>
        <v>902.5831234515701</v>
      </c>
      <c r="Q250" s="14">
        <f t="shared" si="28"/>
        <v>0</v>
      </c>
      <c r="R250" s="13">
        <f t="shared" si="29"/>
        <v>902.5831234515701</v>
      </c>
      <c r="S250" s="13">
        <f t="shared" si="30"/>
        <v>15716.091286698349</v>
      </c>
      <c r="T250" s="13">
        <f t="shared" si="31"/>
        <v>-14813.508163246779</v>
      </c>
      <c r="U250" s="13">
        <f t="shared" si="32"/>
        <v>-1200796.7443464408</v>
      </c>
    </row>
    <row r="251" spans="1:21" ht="12.75">
      <c r="A251" s="5"/>
      <c r="B251" s="5"/>
      <c r="C251" s="5"/>
      <c r="D251" s="5"/>
      <c r="E251" s="5"/>
      <c r="F251" s="5"/>
      <c r="G251" s="5"/>
      <c r="H251" s="5"/>
      <c r="I251" s="5"/>
      <c r="J251" s="8"/>
      <c r="M251" s="9">
        <f t="shared" si="33"/>
        <v>244</v>
      </c>
      <c r="N251" s="10">
        <f t="shared" si="34"/>
        <v>47939</v>
      </c>
      <c r="O251" s="13">
        <f t="shared" si="35"/>
        <v>-1200796.7443464408</v>
      </c>
      <c r="P251" s="13">
        <f t="shared" si="27"/>
        <v>902.5831234515701</v>
      </c>
      <c r="Q251" s="14">
        <f t="shared" si="28"/>
        <v>0</v>
      </c>
      <c r="R251" s="13">
        <f t="shared" si="29"/>
        <v>902.5831234515701</v>
      </c>
      <c r="S251" s="13">
        <f t="shared" si="30"/>
        <v>15912.542427782078</v>
      </c>
      <c r="T251" s="13">
        <f t="shared" si="31"/>
        <v>-15009.959304330509</v>
      </c>
      <c r="U251" s="13">
        <f t="shared" si="32"/>
        <v>-1216709.2867742227</v>
      </c>
    </row>
    <row r="252" spans="1:21" ht="12.75">
      <c r="A252" s="5"/>
      <c r="B252" s="5"/>
      <c r="C252" s="5"/>
      <c r="D252" s="5"/>
      <c r="E252" s="5"/>
      <c r="F252" s="5"/>
      <c r="G252" s="5"/>
      <c r="H252" s="5"/>
      <c r="I252" s="5"/>
      <c r="J252" s="8"/>
      <c r="M252" s="9">
        <f t="shared" si="33"/>
        <v>245</v>
      </c>
      <c r="N252" s="10">
        <f t="shared" si="34"/>
        <v>47969</v>
      </c>
      <c r="O252" s="13">
        <f t="shared" si="35"/>
        <v>-1216709.2867742227</v>
      </c>
      <c r="P252" s="13">
        <f t="shared" si="27"/>
        <v>902.5831234515701</v>
      </c>
      <c r="Q252" s="14">
        <f t="shared" si="28"/>
        <v>0</v>
      </c>
      <c r="R252" s="13">
        <f t="shared" si="29"/>
        <v>902.5831234515701</v>
      </c>
      <c r="S252" s="13">
        <f t="shared" si="30"/>
        <v>16111.449208129354</v>
      </c>
      <c r="T252" s="13">
        <f t="shared" si="31"/>
        <v>-15208.866084677784</v>
      </c>
      <c r="U252" s="13">
        <f t="shared" si="32"/>
        <v>-1232820.7359823522</v>
      </c>
    </row>
    <row r="253" spans="1:21" ht="12.75">
      <c r="A253" s="5"/>
      <c r="B253" s="5"/>
      <c r="C253" s="5"/>
      <c r="D253" s="5"/>
      <c r="E253" s="5"/>
      <c r="F253" s="5"/>
      <c r="G253" s="5"/>
      <c r="H253" s="5"/>
      <c r="I253" s="5"/>
      <c r="J253" s="8"/>
      <c r="M253" s="9">
        <f t="shared" si="33"/>
        <v>246</v>
      </c>
      <c r="N253" s="10">
        <f t="shared" si="34"/>
        <v>48000</v>
      </c>
      <c r="O253" s="13">
        <f t="shared" si="35"/>
        <v>-1232820.7359823522</v>
      </c>
      <c r="P253" s="13">
        <f t="shared" si="27"/>
        <v>902.5831234515701</v>
      </c>
      <c r="Q253" s="14">
        <f t="shared" si="28"/>
        <v>0</v>
      </c>
      <c r="R253" s="13">
        <f t="shared" si="29"/>
        <v>902.5831234515701</v>
      </c>
      <c r="S253" s="13">
        <f t="shared" si="30"/>
        <v>16312.84232323097</v>
      </c>
      <c r="T253" s="13">
        <f t="shared" si="31"/>
        <v>-15410.2591997794</v>
      </c>
      <c r="U253" s="13">
        <f t="shared" si="32"/>
        <v>-1249133.5783055832</v>
      </c>
    </row>
    <row r="254" spans="1:21" ht="12.75">
      <c r="A254" s="5"/>
      <c r="B254" s="5"/>
      <c r="C254" s="5"/>
      <c r="D254" s="5"/>
      <c r="E254" s="5"/>
      <c r="F254" s="5"/>
      <c r="G254" s="5"/>
      <c r="H254" s="5"/>
      <c r="I254" s="5"/>
      <c r="J254" s="8"/>
      <c r="M254" s="9">
        <f t="shared" si="33"/>
        <v>247</v>
      </c>
      <c r="N254" s="10">
        <f t="shared" si="34"/>
        <v>48030</v>
      </c>
      <c r="O254" s="13">
        <f t="shared" si="35"/>
        <v>-1249133.5783055832</v>
      </c>
      <c r="P254" s="13">
        <f t="shared" si="27"/>
        <v>902.5831234515701</v>
      </c>
      <c r="Q254" s="14">
        <f t="shared" si="28"/>
        <v>0</v>
      </c>
      <c r="R254" s="13">
        <f t="shared" si="29"/>
        <v>902.5831234515701</v>
      </c>
      <c r="S254" s="13">
        <f t="shared" si="30"/>
        <v>16516.752852271362</v>
      </c>
      <c r="T254" s="13">
        <f t="shared" si="31"/>
        <v>-15614.16972881979</v>
      </c>
      <c r="U254" s="13">
        <f t="shared" si="32"/>
        <v>-1265650.3311578545</v>
      </c>
    </row>
    <row r="255" spans="1:21" ht="12.75">
      <c r="A255" s="5"/>
      <c r="B255" s="5"/>
      <c r="C255" s="5"/>
      <c r="D255" s="5"/>
      <c r="E255" s="5"/>
      <c r="F255" s="5"/>
      <c r="G255" s="5"/>
      <c r="H255" s="5"/>
      <c r="I255" s="5"/>
      <c r="J255" s="8"/>
      <c r="M255" s="9">
        <f t="shared" si="33"/>
        <v>248</v>
      </c>
      <c r="N255" s="10">
        <f t="shared" si="34"/>
        <v>48061</v>
      </c>
      <c r="O255" s="13">
        <f t="shared" si="35"/>
        <v>-1265650.3311578545</v>
      </c>
      <c r="P255" s="13">
        <f t="shared" si="27"/>
        <v>902.5831234515701</v>
      </c>
      <c r="Q255" s="14">
        <f t="shared" si="28"/>
        <v>0</v>
      </c>
      <c r="R255" s="13">
        <f t="shared" si="29"/>
        <v>902.5831234515701</v>
      </c>
      <c r="S255" s="13">
        <f t="shared" si="30"/>
        <v>16723.212262924753</v>
      </c>
      <c r="T255" s="13">
        <f t="shared" si="31"/>
        <v>-15820.629139473182</v>
      </c>
      <c r="U255" s="13">
        <f t="shared" si="32"/>
        <v>-1282373.5434207793</v>
      </c>
    </row>
    <row r="256" spans="1:21" ht="12.75">
      <c r="A256" s="5"/>
      <c r="B256" s="5"/>
      <c r="C256" s="5"/>
      <c r="D256" s="5"/>
      <c r="E256" s="5"/>
      <c r="F256" s="5"/>
      <c r="G256" s="5"/>
      <c r="H256" s="5"/>
      <c r="I256" s="5"/>
      <c r="J256" s="8"/>
      <c r="M256" s="9">
        <f t="shared" si="33"/>
        <v>249</v>
      </c>
      <c r="N256" s="10">
        <f t="shared" si="34"/>
        <v>48092</v>
      </c>
      <c r="O256" s="13">
        <f t="shared" si="35"/>
        <v>-1282373.5434207793</v>
      </c>
      <c r="P256" s="13">
        <f t="shared" si="27"/>
        <v>902.5831234515701</v>
      </c>
      <c r="Q256" s="14">
        <f t="shared" si="28"/>
        <v>0</v>
      </c>
      <c r="R256" s="13">
        <f t="shared" si="29"/>
        <v>902.5831234515701</v>
      </c>
      <c r="S256" s="13">
        <f t="shared" si="30"/>
        <v>16932.25241621131</v>
      </c>
      <c r="T256" s="13">
        <f t="shared" si="31"/>
        <v>-16029.66929275974</v>
      </c>
      <c r="U256" s="13">
        <f t="shared" si="32"/>
        <v>-1299305.7958369907</v>
      </c>
    </row>
    <row r="257" spans="1:21" ht="12.75">
      <c r="A257" s="5"/>
      <c r="B257" s="5"/>
      <c r="C257" s="5"/>
      <c r="D257" s="5"/>
      <c r="E257" s="5"/>
      <c r="F257" s="5"/>
      <c r="G257" s="5"/>
      <c r="H257" s="5"/>
      <c r="I257" s="5"/>
      <c r="J257" s="8"/>
      <c r="M257" s="9">
        <f t="shared" si="33"/>
        <v>250</v>
      </c>
      <c r="N257" s="10">
        <f t="shared" si="34"/>
        <v>48122</v>
      </c>
      <c r="O257" s="13">
        <f t="shared" si="35"/>
        <v>-1299305.7958369907</v>
      </c>
      <c r="P257" s="13">
        <f t="shared" si="27"/>
        <v>902.5831234515701</v>
      </c>
      <c r="Q257" s="14">
        <f t="shared" si="28"/>
        <v>0</v>
      </c>
      <c r="R257" s="13">
        <f t="shared" si="29"/>
        <v>902.5831234515701</v>
      </c>
      <c r="S257" s="13">
        <f t="shared" si="30"/>
        <v>17143.905571413954</v>
      </c>
      <c r="T257" s="13">
        <f t="shared" si="31"/>
        <v>-16241.322447962382</v>
      </c>
      <c r="U257" s="13">
        <f t="shared" si="32"/>
        <v>-1316449.7014084046</v>
      </c>
    </row>
    <row r="258" spans="1:21" ht="12.75">
      <c r="A258" s="5"/>
      <c r="B258" s="5"/>
      <c r="C258" s="5"/>
      <c r="D258" s="5"/>
      <c r="E258" s="5"/>
      <c r="F258" s="5"/>
      <c r="G258" s="5"/>
      <c r="H258" s="5"/>
      <c r="I258" s="5"/>
      <c r="J258" s="8"/>
      <c r="M258" s="9">
        <f t="shared" si="33"/>
        <v>251</v>
      </c>
      <c r="N258" s="10">
        <f t="shared" si="34"/>
        <v>48153</v>
      </c>
      <c r="O258" s="13">
        <f t="shared" si="35"/>
        <v>-1316449.7014084046</v>
      </c>
      <c r="P258" s="13">
        <f t="shared" si="27"/>
        <v>902.5831234515701</v>
      </c>
      <c r="Q258" s="14">
        <f t="shared" si="28"/>
        <v>0</v>
      </c>
      <c r="R258" s="13">
        <f t="shared" si="29"/>
        <v>902.5831234515701</v>
      </c>
      <c r="S258" s="13">
        <f t="shared" si="30"/>
        <v>17358.204391056628</v>
      </c>
      <c r="T258" s="13">
        <f t="shared" si="31"/>
        <v>-16455.621267605056</v>
      </c>
      <c r="U258" s="13">
        <f t="shared" si="32"/>
        <v>-1333807.9057994613</v>
      </c>
    </row>
    <row r="259" spans="1:21" ht="12.75">
      <c r="A259" s="5"/>
      <c r="B259" s="5"/>
      <c r="C259" s="5"/>
      <c r="D259" s="5"/>
      <c r="E259" s="5"/>
      <c r="F259" s="5"/>
      <c r="G259" s="5"/>
      <c r="H259" s="5"/>
      <c r="I259" s="5"/>
      <c r="J259" s="8"/>
      <c r="M259" s="9">
        <f t="shared" si="33"/>
        <v>252</v>
      </c>
      <c r="N259" s="10">
        <f t="shared" si="34"/>
        <v>48183</v>
      </c>
      <c r="O259" s="13">
        <f t="shared" si="35"/>
        <v>-1333807.9057994613</v>
      </c>
      <c r="P259" s="13">
        <f t="shared" si="27"/>
        <v>902.5831234515701</v>
      </c>
      <c r="Q259" s="14">
        <f t="shared" si="28"/>
        <v>0</v>
      </c>
      <c r="R259" s="13">
        <f t="shared" si="29"/>
        <v>902.5831234515701</v>
      </c>
      <c r="S259" s="13">
        <f t="shared" si="30"/>
        <v>17575.181945944838</v>
      </c>
      <c r="T259" s="13">
        <f t="shared" si="31"/>
        <v>-16672.598822493266</v>
      </c>
      <c r="U259" s="13">
        <f t="shared" si="32"/>
        <v>-1351383.0877454062</v>
      </c>
    </row>
    <row r="260" spans="1:21" ht="12.75">
      <c r="A260" s="5"/>
      <c r="B260" s="5"/>
      <c r="C260" s="5"/>
      <c r="D260" s="5"/>
      <c r="E260" s="5"/>
      <c r="F260" s="5"/>
      <c r="G260" s="5"/>
      <c r="H260" s="5"/>
      <c r="I260" s="5"/>
      <c r="J260" s="8"/>
      <c r="M260" s="9">
        <f t="shared" si="33"/>
        <v>253</v>
      </c>
      <c r="N260" s="10">
        <f t="shared" si="34"/>
        <v>48214</v>
      </c>
      <c r="O260" s="13">
        <f t="shared" si="35"/>
        <v>-1351383.0877454062</v>
      </c>
      <c r="P260" s="13">
        <f t="shared" si="27"/>
        <v>902.5831234515701</v>
      </c>
      <c r="Q260" s="14">
        <f t="shared" si="28"/>
        <v>0</v>
      </c>
      <c r="R260" s="13">
        <f t="shared" si="29"/>
        <v>902.5831234515701</v>
      </c>
      <c r="S260" s="13">
        <f t="shared" si="30"/>
        <v>17794.871720269148</v>
      </c>
      <c r="T260" s="13">
        <f t="shared" si="31"/>
        <v>-16892.288596817576</v>
      </c>
      <c r="U260" s="13">
        <f t="shared" si="32"/>
        <v>-1369177.9594656753</v>
      </c>
    </row>
    <row r="261" spans="1:21" ht="12.75">
      <c r="A261" s="5"/>
      <c r="B261" s="5"/>
      <c r="C261" s="5"/>
      <c r="D261" s="5"/>
      <c r="E261" s="5"/>
      <c r="F261" s="5"/>
      <c r="G261" s="5"/>
      <c r="H261" s="5"/>
      <c r="I261" s="5"/>
      <c r="J261" s="8"/>
      <c r="M261" s="9">
        <f t="shared" si="33"/>
        <v>254</v>
      </c>
      <c r="N261" s="10">
        <f t="shared" si="34"/>
        <v>48245</v>
      </c>
      <c r="O261" s="13">
        <f t="shared" si="35"/>
        <v>-1369177.9594656753</v>
      </c>
      <c r="P261" s="13">
        <f t="shared" si="27"/>
        <v>902.5831234515701</v>
      </c>
      <c r="Q261" s="14">
        <f t="shared" si="28"/>
        <v>0</v>
      </c>
      <c r="R261" s="13">
        <f t="shared" si="29"/>
        <v>902.5831234515701</v>
      </c>
      <c r="S261" s="13">
        <f t="shared" si="30"/>
        <v>18017.307616772512</v>
      </c>
      <c r="T261" s="13">
        <f t="shared" si="31"/>
        <v>-17114.72449332094</v>
      </c>
      <c r="U261" s="13">
        <f t="shared" si="32"/>
        <v>-1387195.267082448</v>
      </c>
    </row>
    <row r="262" spans="1:21" ht="12.75">
      <c r="A262" s="5"/>
      <c r="B262" s="5"/>
      <c r="C262" s="5"/>
      <c r="D262" s="5"/>
      <c r="E262" s="5"/>
      <c r="F262" s="5"/>
      <c r="G262" s="5"/>
      <c r="H262" s="5"/>
      <c r="I262" s="5"/>
      <c r="J262" s="8"/>
      <c r="M262" s="9">
        <f t="shared" si="33"/>
        <v>255</v>
      </c>
      <c r="N262" s="10">
        <f t="shared" si="34"/>
        <v>48274</v>
      </c>
      <c r="O262" s="13">
        <f t="shared" si="35"/>
        <v>-1387195.267082448</v>
      </c>
      <c r="P262" s="13">
        <f t="shared" si="27"/>
        <v>902.5831234515701</v>
      </c>
      <c r="Q262" s="14">
        <f t="shared" si="28"/>
        <v>0</v>
      </c>
      <c r="R262" s="13">
        <f t="shared" si="29"/>
        <v>902.5831234515701</v>
      </c>
      <c r="S262" s="13">
        <f t="shared" si="30"/>
        <v>18242.52396198217</v>
      </c>
      <c r="T262" s="13">
        <f t="shared" si="31"/>
        <v>-17339.940838530598</v>
      </c>
      <c r="U262" s="13">
        <f t="shared" si="32"/>
        <v>-1405437.79104443</v>
      </c>
    </row>
    <row r="263" spans="1:21" ht="12.75">
      <c r="A263" s="5"/>
      <c r="B263" s="5"/>
      <c r="C263" s="5"/>
      <c r="D263" s="5"/>
      <c r="E263" s="5"/>
      <c r="F263" s="5"/>
      <c r="G263" s="5"/>
      <c r="H263" s="5"/>
      <c r="I263" s="5"/>
      <c r="J263" s="8"/>
      <c r="M263" s="9">
        <f t="shared" si="33"/>
        <v>256</v>
      </c>
      <c r="N263" s="10">
        <f t="shared" si="34"/>
        <v>48305</v>
      </c>
      <c r="O263" s="13">
        <f t="shared" si="35"/>
        <v>-1405437.79104443</v>
      </c>
      <c r="P263" s="13">
        <f t="shared" si="27"/>
        <v>902.5831234515701</v>
      </c>
      <c r="Q263" s="14">
        <f t="shared" si="28"/>
        <v>0</v>
      </c>
      <c r="R263" s="13">
        <f t="shared" si="29"/>
        <v>902.5831234515701</v>
      </c>
      <c r="S263" s="13">
        <f t="shared" si="30"/>
        <v>18470.555511506947</v>
      </c>
      <c r="T263" s="13">
        <f t="shared" si="31"/>
        <v>-17567.972388055376</v>
      </c>
      <c r="U263" s="13">
        <f t="shared" si="32"/>
        <v>-1423908.346555937</v>
      </c>
    </row>
    <row r="264" spans="1:21" ht="12.75">
      <c r="A264" s="5"/>
      <c r="B264" s="5"/>
      <c r="C264" s="5"/>
      <c r="D264" s="5"/>
      <c r="E264" s="5"/>
      <c r="F264" s="5"/>
      <c r="G264" s="5"/>
      <c r="H264" s="5"/>
      <c r="I264" s="5"/>
      <c r="J264" s="8"/>
      <c r="M264" s="9">
        <f t="shared" si="33"/>
        <v>257</v>
      </c>
      <c r="N264" s="10">
        <f t="shared" si="34"/>
        <v>48335</v>
      </c>
      <c r="O264" s="13">
        <f t="shared" si="35"/>
        <v>-1423908.346555937</v>
      </c>
      <c r="P264" s="13">
        <f aca="true" t="shared" si="36" ref="P264:P327">IF(Pay_Num&lt;&gt;"",Scheduled_Monthly_Payment,"")</f>
        <v>902.5831234515701</v>
      </c>
      <c r="Q264" s="14">
        <f aca="true" t="shared" si="37" ref="Q264:Q327">IF(Pay_Num&lt;&gt;"",Scheduled_Extra_Payments,"")</f>
        <v>0</v>
      </c>
      <c r="R264" s="13">
        <f aca="true" t="shared" si="38" ref="R264:R327">IF(Pay_Num&lt;&gt;"",Sched_Pay+Extra_Pay,"")</f>
        <v>902.5831234515701</v>
      </c>
      <c r="S264" s="13">
        <f aca="true" t="shared" si="39" ref="S264:S327">IF(Pay_Num&lt;&gt;"",Total_Pay-Int,"")</f>
        <v>18701.437455400785</v>
      </c>
      <c r="T264" s="13">
        <f aca="true" t="shared" si="40" ref="T264:T327">IF(Pay_Num&lt;&gt;"",Beg_Bal*Interest_Rate/12,"")</f>
        <v>-17798.854331949213</v>
      </c>
      <c r="U264" s="13">
        <f aca="true" t="shared" si="41" ref="U264:U327">IF(Pay_Num&lt;&gt;"",Beg_Bal-Princ,"")</f>
        <v>-1442609.784011338</v>
      </c>
    </row>
    <row r="265" spans="1:21" ht="12.75">
      <c r="A265" s="5"/>
      <c r="B265" s="5"/>
      <c r="C265" s="5"/>
      <c r="D265" s="5"/>
      <c r="E265" s="5"/>
      <c r="F265" s="5"/>
      <c r="G265" s="5"/>
      <c r="H265" s="5"/>
      <c r="I265" s="5"/>
      <c r="J265" s="8"/>
      <c r="M265" s="9">
        <f aca="true" t="shared" si="42" ref="M265:M328">IF(Values_Entered,M264+1,"")</f>
        <v>258</v>
      </c>
      <c r="N265" s="10">
        <f aca="true" t="shared" si="43" ref="N265:N328">IF(Pay_Num&lt;&gt;"",DATE(YEAR(N264),MONTH(N264)+1,DAY(N264)),"")</f>
        <v>48366</v>
      </c>
      <c r="O265" s="13">
        <f aca="true" t="shared" si="44" ref="O265:O328">IF(Pay_Num&lt;&gt;"",U264,"")</f>
        <v>-1442609.784011338</v>
      </c>
      <c r="P265" s="13">
        <f t="shared" si="36"/>
        <v>902.5831234515701</v>
      </c>
      <c r="Q265" s="14">
        <f t="shared" si="37"/>
        <v>0</v>
      </c>
      <c r="R265" s="13">
        <f t="shared" si="38"/>
        <v>902.5831234515701</v>
      </c>
      <c r="S265" s="13">
        <f t="shared" si="39"/>
        <v>18935.205423593296</v>
      </c>
      <c r="T265" s="13">
        <f t="shared" si="40"/>
        <v>-18032.622300141724</v>
      </c>
      <c r="U265" s="13">
        <f t="shared" si="41"/>
        <v>-1461544.9894349312</v>
      </c>
    </row>
    <row r="266" spans="1:21" ht="12.75">
      <c r="A266" s="5"/>
      <c r="B266" s="5"/>
      <c r="C266" s="5"/>
      <c r="D266" s="5"/>
      <c r="E266" s="5"/>
      <c r="F266" s="5"/>
      <c r="G266" s="5"/>
      <c r="H266" s="5"/>
      <c r="I266" s="5"/>
      <c r="J266" s="8"/>
      <c r="M266" s="9">
        <f t="shared" si="42"/>
        <v>259</v>
      </c>
      <c r="N266" s="10">
        <f t="shared" si="43"/>
        <v>48396</v>
      </c>
      <c r="O266" s="13">
        <f t="shared" si="44"/>
        <v>-1461544.9894349312</v>
      </c>
      <c r="P266" s="13">
        <f t="shared" si="36"/>
        <v>902.5831234515701</v>
      </c>
      <c r="Q266" s="14">
        <f t="shared" si="37"/>
        <v>0</v>
      </c>
      <c r="R266" s="13">
        <f t="shared" si="38"/>
        <v>902.5831234515701</v>
      </c>
      <c r="S266" s="13">
        <f t="shared" si="39"/>
        <v>19171.89549138821</v>
      </c>
      <c r="T266" s="13">
        <f t="shared" si="40"/>
        <v>-18269.31236793664</v>
      </c>
      <c r="U266" s="13">
        <f t="shared" si="41"/>
        <v>-1480716.8849263194</v>
      </c>
    </row>
    <row r="267" spans="1:21" ht="12.75">
      <c r="A267" s="5"/>
      <c r="B267" s="5"/>
      <c r="C267" s="5"/>
      <c r="D267" s="5"/>
      <c r="E267" s="5"/>
      <c r="F267" s="5"/>
      <c r="G267" s="5"/>
      <c r="H267" s="5"/>
      <c r="I267" s="5"/>
      <c r="J267" s="8"/>
      <c r="M267" s="9">
        <f t="shared" si="42"/>
        <v>260</v>
      </c>
      <c r="N267" s="10">
        <f t="shared" si="43"/>
        <v>48427</v>
      </c>
      <c r="O267" s="13">
        <f t="shared" si="44"/>
        <v>-1480716.8849263194</v>
      </c>
      <c r="P267" s="13">
        <f t="shared" si="36"/>
        <v>902.5831234515701</v>
      </c>
      <c r="Q267" s="14">
        <f t="shared" si="37"/>
        <v>0</v>
      </c>
      <c r="R267" s="13">
        <f t="shared" si="38"/>
        <v>902.5831234515701</v>
      </c>
      <c r="S267" s="13">
        <f t="shared" si="39"/>
        <v>19411.54418503056</v>
      </c>
      <c r="T267" s="13">
        <f t="shared" si="40"/>
        <v>-18508.96106157899</v>
      </c>
      <c r="U267" s="13">
        <f t="shared" si="41"/>
        <v>-1500128.4291113499</v>
      </c>
    </row>
    <row r="268" spans="1:21" ht="12.75">
      <c r="A268" s="5"/>
      <c r="B268" s="5"/>
      <c r="C268" s="5"/>
      <c r="D268" s="5"/>
      <c r="E268" s="5"/>
      <c r="F268" s="5"/>
      <c r="G268" s="5"/>
      <c r="H268" s="5"/>
      <c r="I268" s="5"/>
      <c r="J268" s="8"/>
      <c r="M268" s="9">
        <f t="shared" si="42"/>
        <v>261</v>
      </c>
      <c r="N268" s="10">
        <f t="shared" si="43"/>
        <v>48458</v>
      </c>
      <c r="O268" s="13">
        <f t="shared" si="44"/>
        <v>-1500128.4291113499</v>
      </c>
      <c r="P268" s="13">
        <f t="shared" si="36"/>
        <v>902.5831234515701</v>
      </c>
      <c r="Q268" s="14">
        <f t="shared" si="37"/>
        <v>0</v>
      </c>
      <c r="R268" s="13">
        <f t="shared" si="38"/>
        <v>902.5831234515701</v>
      </c>
      <c r="S268" s="13">
        <f t="shared" si="39"/>
        <v>19654.188487343443</v>
      </c>
      <c r="T268" s="13">
        <f t="shared" si="40"/>
        <v>-18751.60536389187</v>
      </c>
      <c r="U268" s="13">
        <f t="shared" si="41"/>
        <v>-1519782.6175986934</v>
      </c>
    </row>
    <row r="269" spans="1:21" ht="12.75">
      <c r="A269" s="5"/>
      <c r="B269" s="5"/>
      <c r="C269" s="5"/>
      <c r="D269" s="5"/>
      <c r="E269" s="5"/>
      <c r="F269" s="5"/>
      <c r="G269" s="5"/>
      <c r="H269" s="5"/>
      <c r="I269" s="5"/>
      <c r="J269" s="8"/>
      <c r="M269" s="9">
        <f t="shared" si="42"/>
        <v>262</v>
      </c>
      <c r="N269" s="10">
        <f t="shared" si="43"/>
        <v>48488</v>
      </c>
      <c r="O269" s="13">
        <f t="shared" si="44"/>
        <v>-1519782.6175986934</v>
      </c>
      <c r="P269" s="13">
        <f t="shared" si="36"/>
        <v>902.5831234515701</v>
      </c>
      <c r="Q269" s="14">
        <f t="shared" si="37"/>
        <v>0</v>
      </c>
      <c r="R269" s="13">
        <f t="shared" si="38"/>
        <v>902.5831234515701</v>
      </c>
      <c r="S269" s="13">
        <f t="shared" si="39"/>
        <v>19899.865843435236</v>
      </c>
      <c r="T269" s="13">
        <f t="shared" si="40"/>
        <v>-18997.282719983665</v>
      </c>
      <c r="U269" s="13">
        <f t="shared" si="41"/>
        <v>-1539682.4834421286</v>
      </c>
    </row>
    <row r="270" spans="1:21" ht="12.75">
      <c r="A270" s="5"/>
      <c r="B270" s="5"/>
      <c r="C270" s="5"/>
      <c r="D270" s="5"/>
      <c r="E270" s="5"/>
      <c r="F270" s="5"/>
      <c r="G270" s="5"/>
      <c r="H270" s="5"/>
      <c r="I270" s="5"/>
      <c r="J270" s="8"/>
      <c r="M270" s="9">
        <f t="shared" si="42"/>
        <v>263</v>
      </c>
      <c r="N270" s="10">
        <f t="shared" si="43"/>
        <v>48519</v>
      </c>
      <c r="O270" s="13">
        <f t="shared" si="44"/>
        <v>-1539682.4834421286</v>
      </c>
      <c r="P270" s="13">
        <f t="shared" si="36"/>
        <v>902.5831234515701</v>
      </c>
      <c r="Q270" s="14">
        <f t="shared" si="37"/>
        <v>0</v>
      </c>
      <c r="R270" s="13">
        <f t="shared" si="38"/>
        <v>902.5831234515701</v>
      </c>
      <c r="S270" s="13">
        <f t="shared" si="39"/>
        <v>20148.61416647818</v>
      </c>
      <c r="T270" s="13">
        <f t="shared" si="40"/>
        <v>-19246.031043026607</v>
      </c>
      <c r="U270" s="13">
        <f t="shared" si="41"/>
        <v>-1559831.0976086068</v>
      </c>
    </row>
    <row r="271" spans="1:21" ht="12.75">
      <c r="A271" s="5"/>
      <c r="B271" s="5"/>
      <c r="C271" s="5"/>
      <c r="D271" s="5"/>
      <c r="E271" s="5"/>
      <c r="F271" s="5"/>
      <c r="G271" s="5"/>
      <c r="H271" s="5"/>
      <c r="I271" s="5"/>
      <c r="J271" s="8"/>
      <c r="M271" s="9">
        <f t="shared" si="42"/>
        <v>264</v>
      </c>
      <c r="N271" s="10">
        <f t="shared" si="43"/>
        <v>48549</v>
      </c>
      <c r="O271" s="13">
        <f t="shared" si="44"/>
        <v>-1559831.0976086068</v>
      </c>
      <c r="P271" s="13">
        <f t="shared" si="36"/>
        <v>902.5831234515701</v>
      </c>
      <c r="Q271" s="14">
        <f t="shared" si="37"/>
        <v>0</v>
      </c>
      <c r="R271" s="13">
        <f t="shared" si="38"/>
        <v>902.5831234515701</v>
      </c>
      <c r="S271" s="13">
        <f t="shared" si="39"/>
        <v>20400.471843559157</v>
      </c>
      <c r="T271" s="13">
        <f t="shared" si="40"/>
        <v>-19497.888720107585</v>
      </c>
      <c r="U271" s="13">
        <f t="shared" si="41"/>
        <v>-1580231.5694521659</v>
      </c>
    </row>
    <row r="272" spans="1:21" ht="12.75">
      <c r="A272" s="5"/>
      <c r="B272" s="5"/>
      <c r="C272" s="5"/>
      <c r="D272" s="5"/>
      <c r="E272" s="5"/>
      <c r="F272" s="5"/>
      <c r="G272" s="5"/>
      <c r="H272" s="5"/>
      <c r="I272" s="5"/>
      <c r="J272" s="8"/>
      <c r="M272" s="9">
        <f t="shared" si="42"/>
        <v>265</v>
      </c>
      <c r="N272" s="10">
        <f t="shared" si="43"/>
        <v>48580</v>
      </c>
      <c r="O272" s="13">
        <f t="shared" si="44"/>
        <v>-1580231.5694521659</v>
      </c>
      <c r="P272" s="13">
        <f t="shared" si="36"/>
        <v>902.5831234515701</v>
      </c>
      <c r="Q272" s="14">
        <f t="shared" si="37"/>
        <v>0</v>
      </c>
      <c r="R272" s="13">
        <f t="shared" si="38"/>
        <v>902.5831234515701</v>
      </c>
      <c r="S272" s="13">
        <f t="shared" si="39"/>
        <v>20655.477741603645</v>
      </c>
      <c r="T272" s="13">
        <f t="shared" si="40"/>
        <v>-19752.894618152073</v>
      </c>
      <c r="U272" s="13">
        <f t="shared" si="41"/>
        <v>-1600887.0471937696</v>
      </c>
    </row>
    <row r="273" spans="1:21" ht="12.75">
      <c r="A273" s="5"/>
      <c r="B273" s="5"/>
      <c r="C273" s="5"/>
      <c r="D273" s="5"/>
      <c r="E273" s="5"/>
      <c r="F273" s="5"/>
      <c r="G273" s="5"/>
      <c r="H273" s="5"/>
      <c r="I273" s="5"/>
      <c r="J273" s="8"/>
      <c r="M273" s="9">
        <f t="shared" si="42"/>
        <v>266</v>
      </c>
      <c r="N273" s="10">
        <f t="shared" si="43"/>
        <v>48611</v>
      </c>
      <c r="O273" s="13">
        <f t="shared" si="44"/>
        <v>-1600887.0471937696</v>
      </c>
      <c r="P273" s="13">
        <f t="shared" si="36"/>
        <v>902.5831234515701</v>
      </c>
      <c r="Q273" s="14">
        <f t="shared" si="37"/>
        <v>0</v>
      </c>
      <c r="R273" s="13">
        <f t="shared" si="38"/>
        <v>902.5831234515701</v>
      </c>
      <c r="S273" s="13">
        <f t="shared" si="39"/>
        <v>20913.67121337369</v>
      </c>
      <c r="T273" s="13">
        <f t="shared" si="40"/>
        <v>-20011.08808992212</v>
      </c>
      <c r="U273" s="13">
        <f t="shared" si="41"/>
        <v>-1621800.7184071434</v>
      </c>
    </row>
    <row r="274" spans="1:21" ht="12.75">
      <c r="A274" s="5"/>
      <c r="B274" s="5"/>
      <c r="C274" s="5"/>
      <c r="D274" s="5"/>
      <c r="E274" s="5"/>
      <c r="F274" s="5"/>
      <c r="G274" s="5"/>
      <c r="H274" s="5"/>
      <c r="I274" s="5"/>
      <c r="J274" s="8"/>
      <c r="M274" s="9">
        <f t="shared" si="42"/>
        <v>267</v>
      </c>
      <c r="N274" s="10">
        <f t="shared" si="43"/>
        <v>48639</v>
      </c>
      <c r="O274" s="13">
        <f t="shared" si="44"/>
        <v>-1621800.7184071434</v>
      </c>
      <c r="P274" s="13">
        <f t="shared" si="36"/>
        <v>902.5831234515701</v>
      </c>
      <c r="Q274" s="14">
        <f t="shared" si="37"/>
        <v>0</v>
      </c>
      <c r="R274" s="13">
        <f t="shared" si="38"/>
        <v>902.5831234515701</v>
      </c>
      <c r="S274" s="13">
        <f t="shared" si="39"/>
        <v>21175.092103540865</v>
      </c>
      <c r="T274" s="13">
        <f t="shared" si="40"/>
        <v>-20272.508980089293</v>
      </c>
      <c r="U274" s="13">
        <f t="shared" si="41"/>
        <v>-1642975.8105106843</v>
      </c>
    </row>
    <row r="275" spans="1:21" ht="12.75">
      <c r="A275" s="5"/>
      <c r="B275" s="5"/>
      <c r="C275" s="5"/>
      <c r="D275" s="5"/>
      <c r="E275" s="5"/>
      <c r="F275" s="5"/>
      <c r="G275" s="5"/>
      <c r="H275" s="5"/>
      <c r="I275" s="5"/>
      <c r="J275" s="8"/>
      <c r="M275" s="9">
        <f t="shared" si="42"/>
        <v>268</v>
      </c>
      <c r="N275" s="10">
        <f t="shared" si="43"/>
        <v>48670</v>
      </c>
      <c r="O275" s="13">
        <f t="shared" si="44"/>
        <v>-1642975.8105106843</v>
      </c>
      <c r="P275" s="13">
        <f t="shared" si="36"/>
        <v>902.5831234515701</v>
      </c>
      <c r="Q275" s="14">
        <f t="shared" si="37"/>
        <v>0</v>
      </c>
      <c r="R275" s="13">
        <f t="shared" si="38"/>
        <v>902.5831234515701</v>
      </c>
      <c r="S275" s="13">
        <f t="shared" si="39"/>
        <v>21439.780754835123</v>
      </c>
      <c r="T275" s="13">
        <f t="shared" si="40"/>
        <v>-20537.19763138355</v>
      </c>
      <c r="U275" s="13">
        <f t="shared" si="41"/>
        <v>-1664415.5912655194</v>
      </c>
    </row>
    <row r="276" spans="1:21" ht="12.75">
      <c r="A276" s="5"/>
      <c r="B276" s="5"/>
      <c r="C276" s="5"/>
      <c r="D276" s="5"/>
      <c r="E276" s="5"/>
      <c r="F276" s="5"/>
      <c r="G276" s="5"/>
      <c r="H276" s="5"/>
      <c r="I276" s="5"/>
      <c r="J276" s="8"/>
      <c r="M276" s="9">
        <f t="shared" si="42"/>
        <v>269</v>
      </c>
      <c r="N276" s="10">
        <f t="shared" si="43"/>
        <v>48700</v>
      </c>
      <c r="O276" s="13">
        <f t="shared" si="44"/>
        <v>-1664415.5912655194</v>
      </c>
      <c r="P276" s="13">
        <f t="shared" si="36"/>
        <v>902.5831234515701</v>
      </c>
      <c r="Q276" s="14">
        <f t="shared" si="37"/>
        <v>0</v>
      </c>
      <c r="R276" s="13">
        <f t="shared" si="38"/>
        <v>902.5831234515701</v>
      </c>
      <c r="S276" s="13">
        <f t="shared" si="39"/>
        <v>21707.778014270563</v>
      </c>
      <c r="T276" s="13">
        <f t="shared" si="40"/>
        <v>-20805.19489081899</v>
      </c>
      <c r="U276" s="13">
        <f t="shared" si="41"/>
        <v>-1686123.36927979</v>
      </c>
    </row>
    <row r="277" spans="1:21" ht="12.75">
      <c r="A277" s="5"/>
      <c r="B277" s="5"/>
      <c r="C277" s="5"/>
      <c r="D277" s="5"/>
      <c r="E277" s="5"/>
      <c r="F277" s="5"/>
      <c r="G277" s="5"/>
      <c r="H277" s="5"/>
      <c r="I277" s="5"/>
      <c r="J277" s="8"/>
      <c r="M277" s="9">
        <f t="shared" si="42"/>
        <v>270</v>
      </c>
      <c r="N277" s="10">
        <f t="shared" si="43"/>
        <v>48731</v>
      </c>
      <c r="O277" s="13">
        <f t="shared" si="44"/>
        <v>-1686123.36927979</v>
      </c>
      <c r="P277" s="13">
        <f t="shared" si="36"/>
        <v>902.5831234515701</v>
      </c>
      <c r="Q277" s="14">
        <f t="shared" si="37"/>
        <v>0</v>
      </c>
      <c r="R277" s="13">
        <f t="shared" si="38"/>
        <v>902.5831234515701</v>
      </c>
      <c r="S277" s="13">
        <f t="shared" si="39"/>
        <v>21979.125239448946</v>
      </c>
      <c r="T277" s="13">
        <f t="shared" si="40"/>
        <v>-21076.542115997374</v>
      </c>
      <c r="U277" s="13">
        <f t="shared" si="41"/>
        <v>-1708102.4945192388</v>
      </c>
    </row>
    <row r="278" spans="1:21" ht="12.75">
      <c r="A278" s="5"/>
      <c r="B278" s="5"/>
      <c r="C278" s="5"/>
      <c r="D278" s="5"/>
      <c r="E278" s="5"/>
      <c r="F278" s="5"/>
      <c r="G278" s="5"/>
      <c r="H278" s="5"/>
      <c r="I278" s="5"/>
      <c r="J278" s="8"/>
      <c r="M278" s="9">
        <f t="shared" si="42"/>
        <v>271</v>
      </c>
      <c r="N278" s="10">
        <f t="shared" si="43"/>
        <v>48761</v>
      </c>
      <c r="O278" s="13">
        <f t="shared" si="44"/>
        <v>-1708102.4945192388</v>
      </c>
      <c r="P278" s="13">
        <f t="shared" si="36"/>
        <v>902.5831234515701</v>
      </c>
      <c r="Q278" s="14">
        <f t="shared" si="37"/>
        <v>0</v>
      </c>
      <c r="R278" s="13">
        <f t="shared" si="38"/>
        <v>902.5831234515701</v>
      </c>
      <c r="S278" s="13">
        <f t="shared" si="39"/>
        <v>22253.864304942057</v>
      </c>
      <c r="T278" s="13">
        <f t="shared" si="40"/>
        <v>-21351.281181490485</v>
      </c>
      <c r="U278" s="13">
        <f t="shared" si="41"/>
        <v>-1730356.358824181</v>
      </c>
    </row>
    <row r="279" spans="1:21" ht="12.75">
      <c r="A279" s="5"/>
      <c r="B279" s="5"/>
      <c r="C279" s="5"/>
      <c r="D279" s="5"/>
      <c r="E279" s="5"/>
      <c r="F279" s="5"/>
      <c r="G279" s="5"/>
      <c r="H279" s="5"/>
      <c r="I279" s="5"/>
      <c r="J279" s="8"/>
      <c r="M279" s="9">
        <f t="shared" si="42"/>
        <v>272</v>
      </c>
      <c r="N279" s="10">
        <f t="shared" si="43"/>
        <v>48792</v>
      </c>
      <c r="O279" s="13">
        <f t="shared" si="44"/>
        <v>-1730356.358824181</v>
      </c>
      <c r="P279" s="13">
        <f t="shared" si="36"/>
        <v>902.5831234515701</v>
      </c>
      <c r="Q279" s="14">
        <f t="shared" si="37"/>
        <v>0</v>
      </c>
      <c r="R279" s="13">
        <f t="shared" si="38"/>
        <v>902.5831234515701</v>
      </c>
      <c r="S279" s="13">
        <f t="shared" si="39"/>
        <v>22532.03760875383</v>
      </c>
      <c r="T279" s="13">
        <f t="shared" si="40"/>
        <v>-21629.45448530226</v>
      </c>
      <c r="U279" s="13">
        <f t="shared" si="41"/>
        <v>-1752888.3964329348</v>
      </c>
    </row>
    <row r="280" spans="1:21" ht="12.75">
      <c r="A280" s="5"/>
      <c r="B280" s="5"/>
      <c r="C280" s="5"/>
      <c r="D280" s="5"/>
      <c r="E280" s="5"/>
      <c r="F280" s="5"/>
      <c r="G280" s="5"/>
      <c r="H280" s="5"/>
      <c r="I280" s="5"/>
      <c r="J280" s="8"/>
      <c r="M280" s="9">
        <f t="shared" si="42"/>
        <v>273</v>
      </c>
      <c r="N280" s="10">
        <f t="shared" si="43"/>
        <v>48823</v>
      </c>
      <c r="O280" s="13">
        <f t="shared" si="44"/>
        <v>-1752888.3964329348</v>
      </c>
      <c r="P280" s="13">
        <f t="shared" si="36"/>
        <v>902.5831234515701</v>
      </c>
      <c r="Q280" s="14">
        <f t="shared" si="37"/>
        <v>0</v>
      </c>
      <c r="R280" s="13">
        <f t="shared" si="38"/>
        <v>902.5831234515701</v>
      </c>
      <c r="S280" s="13">
        <f t="shared" si="39"/>
        <v>22813.68807886326</v>
      </c>
      <c r="T280" s="13">
        <f t="shared" si="40"/>
        <v>-21911.104955411687</v>
      </c>
      <c r="U280" s="13">
        <f t="shared" si="41"/>
        <v>-1775702.084511798</v>
      </c>
    </row>
    <row r="281" spans="1:21" ht="12.75">
      <c r="A281" s="5"/>
      <c r="B281" s="5"/>
      <c r="C281" s="5"/>
      <c r="D281" s="5"/>
      <c r="E281" s="5"/>
      <c r="F281" s="5"/>
      <c r="G281" s="5"/>
      <c r="H281" s="5"/>
      <c r="I281" s="5"/>
      <c r="J281" s="8"/>
      <c r="M281" s="9">
        <f t="shared" si="42"/>
        <v>274</v>
      </c>
      <c r="N281" s="10">
        <f t="shared" si="43"/>
        <v>48853</v>
      </c>
      <c r="O281" s="13">
        <f t="shared" si="44"/>
        <v>-1775702.084511798</v>
      </c>
      <c r="P281" s="13">
        <f t="shared" si="36"/>
        <v>902.5831234515701</v>
      </c>
      <c r="Q281" s="14">
        <f t="shared" si="37"/>
        <v>0</v>
      </c>
      <c r="R281" s="13">
        <f t="shared" si="38"/>
        <v>902.5831234515701</v>
      </c>
      <c r="S281" s="13">
        <f t="shared" si="39"/>
        <v>23098.859179849045</v>
      </c>
      <c r="T281" s="13">
        <f t="shared" si="40"/>
        <v>-22196.276056397473</v>
      </c>
      <c r="U281" s="13">
        <f t="shared" si="41"/>
        <v>-1798800.9436916471</v>
      </c>
    </row>
    <row r="282" spans="1:21" ht="12.75">
      <c r="A282" s="5"/>
      <c r="B282" s="5"/>
      <c r="C282" s="5"/>
      <c r="D282" s="5"/>
      <c r="E282" s="5"/>
      <c r="F282" s="5"/>
      <c r="G282" s="5"/>
      <c r="H282" s="5"/>
      <c r="I282" s="5"/>
      <c r="J282" s="8"/>
      <c r="M282" s="9">
        <f t="shared" si="42"/>
        <v>275</v>
      </c>
      <c r="N282" s="10">
        <f t="shared" si="43"/>
        <v>48884</v>
      </c>
      <c r="O282" s="13">
        <f t="shared" si="44"/>
        <v>-1798800.9436916471</v>
      </c>
      <c r="P282" s="13">
        <f t="shared" si="36"/>
        <v>902.5831234515701</v>
      </c>
      <c r="Q282" s="14">
        <f t="shared" si="37"/>
        <v>0</v>
      </c>
      <c r="R282" s="13">
        <f t="shared" si="38"/>
        <v>902.5831234515701</v>
      </c>
      <c r="S282" s="13">
        <f t="shared" si="39"/>
        <v>23387.59491959716</v>
      </c>
      <c r="T282" s="13">
        <f t="shared" si="40"/>
        <v>-22485.011796145587</v>
      </c>
      <c r="U282" s="13">
        <f t="shared" si="41"/>
        <v>-1822188.5386112444</v>
      </c>
    </row>
    <row r="283" spans="1:21" ht="12.75">
      <c r="A283" s="5"/>
      <c r="B283" s="5"/>
      <c r="C283" s="5"/>
      <c r="D283" s="5"/>
      <c r="E283" s="5"/>
      <c r="F283" s="5"/>
      <c r="G283" s="5"/>
      <c r="H283" s="5"/>
      <c r="I283" s="5"/>
      <c r="J283" s="8"/>
      <c r="M283" s="9">
        <f t="shared" si="42"/>
        <v>276</v>
      </c>
      <c r="N283" s="10">
        <f t="shared" si="43"/>
        <v>48914</v>
      </c>
      <c r="O283" s="13">
        <f t="shared" si="44"/>
        <v>-1822188.5386112444</v>
      </c>
      <c r="P283" s="13">
        <f t="shared" si="36"/>
        <v>902.5831234515701</v>
      </c>
      <c r="Q283" s="14">
        <f t="shared" si="37"/>
        <v>0</v>
      </c>
      <c r="R283" s="13">
        <f t="shared" si="38"/>
        <v>902.5831234515701</v>
      </c>
      <c r="S283" s="13">
        <f t="shared" si="39"/>
        <v>23679.93985609213</v>
      </c>
      <c r="T283" s="13">
        <f t="shared" si="40"/>
        <v>-22777.356732640557</v>
      </c>
      <c r="U283" s="13">
        <f t="shared" si="41"/>
        <v>-1845868.4784673366</v>
      </c>
    </row>
    <row r="284" spans="1:21" ht="12.75">
      <c r="A284" s="5"/>
      <c r="B284" s="5"/>
      <c r="C284" s="5"/>
      <c r="D284" s="5"/>
      <c r="E284" s="5"/>
      <c r="F284" s="5"/>
      <c r="G284" s="5"/>
      <c r="H284" s="5"/>
      <c r="I284" s="5"/>
      <c r="J284" s="8"/>
      <c r="M284" s="9">
        <f t="shared" si="42"/>
        <v>277</v>
      </c>
      <c r="N284" s="10">
        <f t="shared" si="43"/>
        <v>48945</v>
      </c>
      <c r="O284" s="13">
        <f t="shared" si="44"/>
        <v>-1845868.4784673366</v>
      </c>
      <c r="P284" s="13">
        <f t="shared" si="36"/>
        <v>902.5831234515701</v>
      </c>
      <c r="Q284" s="14">
        <f t="shared" si="37"/>
        <v>0</v>
      </c>
      <c r="R284" s="13">
        <f t="shared" si="38"/>
        <v>902.5831234515701</v>
      </c>
      <c r="S284" s="13">
        <f t="shared" si="39"/>
        <v>23975.939104293277</v>
      </c>
      <c r="T284" s="13">
        <f t="shared" si="40"/>
        <v>-23073.355980841705</v>
      </c>
      <c r="U284" s="13">
        <f t="shared" si="41"/>
        <v>-1869844.4175716299</v>
      </c>
    </row>
    <row r="285" spans="1:21" ht="12.75">
      <c r="A285" s="5"/>
      <c r="B285" s="5"/>
      <c r="C285" s="5"/>
      <c r="D285" s="5"/>
      <c r="E285" s="5"/>
      <c r="F285" s="5"/>
      <c r="G285" s="5"/>
      <c r="H285" s="5"/>
      <c r="I285" s="5"/>
      <c r="J285" s="8"/>
      <c r="M285" s="9">
        <f t="shared" si="42"/>
        <v>278</v>
      </c>
      <c r="N285" s="10">
        <f t="shared" si="43"/>
        <v>48976</v>
      </c>
      <c r="O285" s="13">
        <f t="shared" si="44"/>
        <v>-1869844.4175716299</v>
      </c>
      <c r="P285" s="13">
        <f t="shared" si="36"/>
        <v>902.5831234515701</v>
      </c>
      <c r="Q285" s="14">
        <f t="shared" si="37"/>
        <v>0</v>
      </c>
      <c r="R285" s="13">
        <f t="shared" si="38"/>
        <v>902.5831234515701</v>
      </c>
      <c r="S285" s="13">
        <f t="shared" si="39"/>
        <v>24275.638343096947</v>
      </c>
      <c r="T285" s="13">
        <f t="shared" si="40"/>
        <v>-23373.055219645375</v>
      </c>
      <c r="U285" s="13">
        <f t="shared" si="41"/>
        <v>-1894120.0559147268</v>
      </c>
    </row>
    <row r="286" spans="1:21" ht="12.75">
      <c r="A286" s="5"/>
      <c r="B286" s="5"/>
      <c r="C286" s="5"/>
      <c r="D286" s="5"/>
      <c r="E286" s="5"/>
      <c r="F286" s="5"/>
      <c r="G286" s="5"/>
      <c r="H286" s="5"/>
      <c r="I286" s="5"/>
      <c r="J286" s="8"/>
      <c r="M286" s="9">
        <f t="shared" si="42"/>
        <v>279</v>
      </c>
      <c r="N286" s="10">
        <f t="shared" si="43"/>
        <v>49004</v>
      </c>
      <c r="O286" s="13">
        <f t="shared" si="44"/>
        <v>-1894120.0559147268</v>
      </c>
      <c r="P286" s="13">
        <f t="shared" si="36"/>
        <v>902.5831234515701</v>
      </c>
      <c r="Q286" s="14">
        <f t="shared" si="37"/>
        <v>0</v>
      </c>
      <c r="R286" s="13">
        <f t="shared" si="38"/>
        <v>902.5831234515701</v>
      </c>
      <c r="S286" s="13">
        <f t="shared" si="39"/>
        <v>24579.08382238566</v>
      </c>
      <c r="T286" s="13">
        <f t="shared" si="40"/>
        <v>-23676.500698934087</v>
      </c>
      <c r="U286" s="13">
        <f t="shared" si="41"/>
        <v>-1918699.1397371124</v>
      </c>
    </row>
    <row r="287" spans="1:21" ht="12.75">
      <c r="A287" s="5"/>
      <c r="B287" s="5"/>
      <c r="C287" s="5"/>
      <c r="D287" s="5"/>
      <c r="E287" s="5"/>
      <c r="F287" s="5"/>
      <c r="G287" s="5"/>
      <c r="H287" s="5"/>
      <c r="I287" s="5"/>
      <c r="J287" s="8"/>
      <c r="M287" s="9">
        <f t="shared" si="42"/>
        <v>280</v>
      </c>
      <c r="N287" s="10">
        <f t="shared" si="43"/>
        <v>49035</v>
      </c>
      <c r="O287" s="13">
        <f t="shared" si="44"/>
        <v>-1918699.1397371124</v>
      </c>
      <c r="P287" s="13">
        <f t="shared" si="36"/>
        <v>902.5831234515701</v>
      </c>
      <c r="Q287" s="14">
        <f t="shared" si="37"/>
        <v>0</v>
      </c>
      <c r="R287" s="13">
        <f t="shared" si="38"/>
        <v>902.5831234515701</v>
      </c>
      <c r="S287" s="13">
        <f t="shared" si="39"/>
        <v>24886.322370165475</v>
      </c>
      <c r="T287" s="13">
        <f t="shared" si="40"/>
        <v>-23983.739246713903</v>
      </c>
      <c r="U287" s="13">
        <f t="shared" si="41"/>
        <v>-1943585.462107278</v>
      </c>
    </row>
    <row r="288" spans="1:21" ht="12.75">
      <c r="A288" s="5"/>
      <c r="B288" s="5"/>
      <c r="C288" s="5"/>
      <c r="D288" s="5"/>
      <c r="E288" s="5"/>
      <c r="F288" s="5"/>
      <c r="G288" s="5"/>
      <c r="H288" s="5"/>
      <c r="I288" s="5"/>
      <c r="J288" s="8"/>
      <c r="M288" s="9">
        <f t="shared" si="42"/>
        <v>281</v>
      </c>
      <c r="N288" s="10">
        <f t="shared" si="43"/>
        <v>49065</v>
      </c>
      <c r="O288" s="13">
        <f t="shared" si="44"/>
        <v>-1943585.462107278</v>
      </c>
      <c r="P288" s="13">
        <f t="shared" si="36"/>
        <v>902.5831234515701</v>
      </c>
      <c r="Q288" s="14">
        <f t="shared" si="37"/>
        <v>0</v>
      </c>
      <c r="R288" s="13">
        <f t="shared" si="38"/>
        <v>902.5831234515701</v>
      </c>
      <c r="S288" s="13">
        <f t="shared" si="39"/>
        <v>25197.401399792543</v>
      </c>
      <c r="T288" s="13">
        <f t="shared" si="40"/>
        <v>-24294.81827634097</v>
      </c>
      <c r="U288" s="13">
        <f t="shared" si="41"/>
        <v>-1968782.8635070706</v>
      </c>
    </row>
    <row r="289" spans="1:21" ht="12.75">
      <c r="A289" s="5"/>
      <c r="B289" s="5"/>
      <c r="C289" s="5"/>
      <c r="D289" s="5"/>
      <c r="E289" s="5"/>
      <c r="F289" s="5"/>
      <c r="G289" s="5"/>
      <c r="H289" s="5"/>
      <c r="I289" s="5"/>
      <c r="J289" s="8"/>
      <c r="M289" s="9">
        <f t="shared" si="42"/>
        <v>282</v>
      </c>
      <c r="N289" s="10">
        <f t="shared" si="43"/>
        <v>49096</v>
      </c>
      <c r="O289" s="13">
        <f t="shared" si="44"/>
        <v>-1968782.8635070706</v>
      </c>
      <c r="P289" s="13">
        <f t="shared" si="36"/>
        <v>902.5831234515701</v>
      </c>
      <c r="Q289" s="14">
        <f t="shared" si="37"/>
        <v>0</v>
      </c>
      <c r="R289" s="13">
        <f t="shared" si="38"/>
        <v>902.5831234515701</v>
      </c>
      <c r="S289" s="13">
        <f t="shared" si="39"/>
        <v>25512.368917289954</v>
      </c>
      <c r="T289" s="13">
        <f t="shared" si="40"/>
        <v>-24609.785793838382</v>
      </c>
      <c r="U289" s="13">
        <f t="shared" si="41"/>
        <v>-1994295.2324243605</v>
      </c>
    </row>
    <row r="290" spans="1:21" ht="12.75">
      <c r="A290" s="5"/>
      <c r="B290" s="5"/>
      <c r="C290" s="5"/>
      <c r="D290" s="5"/>
      <c r="E290" s="5"/>
      <c r="F290" s="5"/>
      <c r="G290" s="5"/>
      <c r="H290" s="5"/>
      <c r="I290" s="5"/>
      <c r="J290" s="8"/>
      <c r="M290" s="9">
        <f t="shared" si="42"/>
        <v>283</v>
      </c>
      <c r="N290" s="10">
        <f t="shared" si="43"/>
        <v>49126</v>
      </c>
      <c r="O290" s="13">
        <f t="shared" si="44"/>
        <v>-1994295.2324243605</v>
      </c>
      <c r="P290" s="13">
        <f t="shared" si="36"/>
        <v>902.5831234515701</v>
      </c>
      <c r="Q290" s="14">
        <f t="shared" si="37"/>
        <v>0</v>
      </c>
      <c r="R290" s="13">
        <f t="shared" si="38"/>
        <v>902.5831234515701</v>
      </c>
      <c r="S290" s="13">
        <f t="shared" si="39"/>
        <v>25831.273528756075</v>
      </c>
      <c r="T290" s="13">
        <f t="shared" si="40"/>
        <v>-24928.690405304504</v>
      </c>
      <c r="U290" s="13">
        <f t="shared" si="41"/>
        <v>-2020126.5059531166</v>
      </c>
    </row>
    <row r="291" spans="1:21" ht="12.75">
      <c r="A291" s="5"/>
      <c r="B291" s="5"/>
      <c r="C291" s="5"/>
      <c r="D291" s="5"/>
      <c r="E291" s="5"/>
      <c r="F291" s="5"/>
      <c r="G291" s="5"/>
      <c r="H291" s="5"/>
      <c r="I291" s="5"/>
      <c r="J291" s="8"/>
      <c r="M291" s="9">
        <f t="shared" si="42"/>
        <v>284</v>
      </c>
      <c r="N291" s="10">
        <f t="shared" si="43"/>
        <v>49157</v>
      </c>
      <c r="O291" s="13">
        <f t="shared" si="44"/>
        <v>-2020126.5059531166</v>
      </c>
      <c r="P291" s="13">
        <f t="shared" si="36"/>
        <v>902.5831234515701</v>
      </c>
      <c r="Q291" s="14">
        <f t="shared" si="37"/>
        <v>0</v>
      </c>
      <c r="R291" s="13">
        <f t="shared" si="38"/>
        <v>902.5831234515701</v>
      </c>
      <c r="S291" s="13">
        <f t="shared" si="39"/>
        <v>26154.16444786553</v>
      </c>
      <c r="T291" s="13">
        <f t="shared" si="40"/>
        <v>-25251.581324413957</v>
      </c>
      <c r="U291" s="13">
        <f t="shared" si="41"/>
        <v>-2046280.670400982</v>
      </c>
    </row>
    <row r="292" spans="1:21" ht="12.75">
      <c r="A292" s="5"/>
      <c r="B292" s="5"/>
      <c r="C292" s="5"/>
      <c r="D292" s="5"/>
      <c r="E292" s="5"/>
      <c r="F292" s="5"/>
      <c r="G292" s="5"/>
      <c r="H292" s="5"/>
      <c r="I292" s="5"/>
      <c r="J292" s="8"/>
      <c r="M292" s="9">
        <f t="shared" si="42"/>
        <v>285</v>
      </c>
      <c r="N292" s="10">
        <f t="shared" si="43"/>
        <v>49188</v>
      </c>
      <c r="O292" s="13">
        <f t="shared" si="44"/>
        <v>-2046280.670400982</v>
      </c>
      <c r="P292" s="13">
        <f t="shared" si="36"/>
        <v>902.5831234515701</v>
      </c>
      <c r="Q292" s="14">
        <f t="shared" si="37"/>
        <v>0</v>
      </c>
      <c r="R292" s="13">
        <f t="shared" si="38"/>
        <v>902.5831234515701</v>
      </c>
      <c r="S292" s="13">
        <f t="shared" si="39"/>
        <v>26481.09150346385</v>
      </c>
      <c r="T292" s="13">
        <f t="shared" si="40"/>
        <v>-25578.508380012277</v>
      </c>
      <c r="U292" s="13">
        <f t="shared" si="41"/>
        <v>-2072761.761904446</v>
      </c>
    </row>
    <row r="293" spans="1:21" ht="12.75">
      <c r="A293" s="5"/>
      <c r="B293" s="5"/>
      <c r="C293" s="5"/>
      <c r="D293" s="5"/>
      <c r="E293" s="5"/>
      <c r="F293" s="5"/>
      <c r="G293" s="5"/>
      <c r="H293" s="5"/>
      <c r="I293" s="5"/>
      <c r="J293" s="8"/>
      <c r="M293" s="9">
        <f t="shared" si="42"/>
        <v>286</v>
      </c>
      <c r="N293" s="10">
        <f t="shared" si="43"/>
        <v>49218</v>
      </c>
      <c r="O293" s="13">
        <f t="shared" si="44"/>
        <v>-2072761.761904446</v>
      </c>
      <c r="P293" s="13">
        <f t="shared" si="36"/>
        <v>902.5831234515701</v>
      </c>
      <c r="Q293" s="14">
        <f t="shared" si="37"/>
        <v>0</v>
      </c>
      <c r="R293" s="13">
        <f t="shared" si="38"/>
        <v>902.5831234515701</v>
      </c>
      <c r="S293" s="13">
        <f t="shared" si="39"/>
        <v>26812.105147257145</v>
      </c>
      <c r="T293" s="13">
        <f t="shared" si="40"/>
        <v>-25909.522023805574</v>
      </c>
      <c r="U293" s="13">
        <f t="shared" si="41"/>
        <v>-2099573.867051703</v>
      </c>
    </row>
    <row r="294" spans="1:21" ht="12.75">
      <c r="A294" s="5"/>
      <c r="B294" s="5"/>
      <c r="C294" s="5"/>
      <c r="D294" s="5"/>
      <c r="E294" s="5"/>
      <c r="F294" s="5"/>
      <c r="G294" s="5"/>
      <c r="H294" s="5"/>
      <c r="I294" s="5"/>
      <c r="J294" s="8"/>
      <c r="M294" s="9">
        <f t="shared" si="42"/>
        <v>287</v>
      </c>
      <c r="N294" s="10">
        <f t="shared" si="43"/>
        <v>49249</v>
      </c>
      <c r="O294" s="13">
        <f t="shared" si="44"/>
        <v>-2099573.867051703</v>
      </c>
      <c r="P294" s="13">
        <f t="shared" si="36"/>
        <v>902.5831234515701</v>
      </c>
      <c r="Q294" s="14">
        <f t="shared" si="37"/>
        <v>0</v>
      </c>
      <c r="R294" s="13">
        <f t="shared" si="38"/>
        <v>902.5831234515701</v>
      </c>
      <c r="S294" s="13">
        <f t="shared" si="39"/>
        <v>27147.256461597855</v>
      </c>
      <c r="T294" s="13">
        <f t="shared" si="40"/>
        <v>-26244.673338146284</v>
      </c>
      <c r="U294" s="13">
        <f t="shared" si="41"/>
        <v>-2126721.123513301</v>
      </c>
    </row>
    <row r="295" spans="1:21" ht="12.75">
      <c r="A295" s="5"/>
      <c r="B295" s="5"/>
      <c r="C295" s="5"/>
      <c r="D295" s="5"/>
      <c r="E295" s="5"/>
      <c r="F295" s="5"/>
      <c r="G295" s="5"/>
      <c r="H295" s="5"/>
      <c r="I295" s="5"/>
      <c r="J295" s="8"/>
      <c r="M295" s="9">
        <f t="shared" si="42"/>
        <v>288</v>
      </c>
      <c r="N295" s="10">
        <f t="shared" si="43"/>
        <v>49279</v>
      </c>
      <c r="O295" s="13">
        <f t="shared" si="44"/>
        <v>-2126721.123513301</v>
      </c>
      <c r="P295" s="13">
        <f t="shared" si="36"/>
        <v>902.5831234515701</v>
      </c>
      <c r="Q295" s="14">
        <f t="shared" si="37"/>
        <v>0</v>
      </c>
      <c r="R295" s="13">
        <f t="shared" si="38"/>
        <v>902.5831234515701</v>
      </c>
      <c r="S295" s="13">
        <f t="shared" si="39"/>
        <v>27486.597167367832</v>
      </c>
      <c r="T295" s="13">
        <f t="shared" si="40"/>
        <v>-26584.01404391626</v>
      </c>
      <c r="U295" s="13">
        <f t="shared" si="41"/>
        <v>-2154207.720680669</v>
      </c>
    </row>
    <row r="296" spans="1:21" ht="12.75">
      <c r="A296" s="5"/>
      <c r="B296" s="5"/>
      <c r="C296" s="5"/>
      <c r="D296" s="5"/>
      <c r="E296" s="5"/>
      <c r="F296" s="5"/>
      <c r="G296" s="5"/>
      <c r="H296" s="5"/>
      <c r="I296" s="5"/>
      <c r="J296" s="8"/>
      <c r="M296" s="9">
        <f t="shared" si="42"/>
        <v>289</v>
      </c>
      <c r="N296" s="10">
        <f t="shared" si="43"/>
        <v>49310</v>
      </c>
      <c r="O296" s="13">
        <f t="shared" si="44"/>
        <v>-2154207.720680669</v>
      </c>
      <c r="P296" s="13">
        <f t="shared" si="36"/>
        <v>902.5831234515701</v>
      </c>
      <c r="Q296" s="14">
        <f t="shared" si="37"/>
        <v>0</v>
      </c>
      <c r="R296" s="13">
        <f t="shared" si="38"/>
        <v>902.5831234515701</v>
      </c>
      <c r="S296" s="13">
        <f t="shared" si="39"/>
        <v>27830.17963195993</v>
      </c>
      <c r="T296" s="13">
        <f t="shared" si="40"/>
        <v>-26927.59650850836</v>
      </c>
      <c r="U296" s="13">
        <f t="shared" si="41"/>
        <v>-2182037.900312629</v>
      </c>
    </row>
    <row r="297" spans="1:21" ht="12.75">
      <c r="A297" s="5"/>
      <c r="B297" s="5"/>
      <c r="C297" s="5"/>
      <c r="D297" s="5"/>
      <c r="E297" s="5"/>
      <c r="F297" s="5"/>
      <c r="G297" s="5"/>
      <c r="H297" s="5"/>
      <c r="I297" s="5"/>
      <c r="J297" s="8"/>
      <c r="M297" s="9">
        <f t="shared" si="42"/>
        <v>290</v>
      </c>
      <c r="N297" s="10">
        <f t="shared" si="43"/>
        <v>49341</v>
      </c>
      <c r="O297" s="13">
        <f t="shared" si="44"/>
        <v>-2182037.900312629</v>
      </c>
      <c r="P297" s="13">
        <f t="shared" si="36"/>
        <v>902.5831234515701</v>
      </c>
      <c r="Q297" s="14">
        <f t="shared" si="37"/>
        <v>0</v>
      </c>
      <c r="R297" s="13">
        <f t="shared" si="38"/>
        <v>902.5831234515701</v>
      </c>
      <c r="S297" s="13">
        <f t="shared" si="39"/>
        <v>28178.056877359435</v>
      </c>
      <c r="T297" s="13">
        <f t="shared" si="40"/>
        <v>-27275.473753907863</v>
      </c>
      <c r="U297" s="13">
        <f t="shared" si="41"/>
        <v>-2210215.9571899883</v>
      </c>
    </row>
    <row r="298" spans="1:21" ht="12.75">
      <c r="A298" s="5"/>
      <c r="B298" s="5"/>
      <c r="C298" s="5"/>
      <c r="D298" s="5"/>
      <c r="E298" s="5"/>
      <c r="F298" s="5"/>
      <c r="G298" s="5"/>
      <c r="H298" s="5"/>
      <c r="I298" s="5"/>
      <c r="J298" s="8"/>
      <c r="M298" s="9">
        <f t="shared" si="42"/>
        <v>291</v>
      </c>
      <c r="N298" s="10">
        <f t="shared" si="43"/>
        <v>49369</v>
      </c>
      <c r="O298" s="13">
        <f t="shared" si="44"/>
        <v>-2210215.9571899883</v>
      </c>
      <c r="P298" s="13">
        <f t="shared" si="36"/>
        <v>902.5831234515701</v>
      </c>
      <c r="Q298" s="14">
        <f t="shared" si="37"/>
        <v>0</v>
      </c>
      <c r="R298" s="13">
        <f t="shared" si="38"/>
        <v>902.5831234515701</v>
      </c>
      <c r="S298" s="13">
        <f t="shared" si="39"/>
        <v>28530.282588326423</v>
      </c>
      <c r="T298" s="13">
        <f t="shared" si="40"/>
        <v>-27627.69946487485</v>
      </c>
      <c r="U298" s="13">
        <f t="shared" si="41"/>
        <v>-2238746.2397783147</v>
      </c>
    </row>
    <row r="299" spans="1:21" ht="12.75">
      <c r="A299" s="5"/>
      <c r="B299" s="5"/>
      <c r="C299" s="5"/>
      <c r="D299" s="5"/>
      <c r="E299" s="5"/>
      <c r="F299" s="5"/>
      <c r="G299" s="5"/>
      <c r="H299" s="5"/>
      <c r="I299" s="5"/>
      <c r="J299" s="8"/>
      <c r="M299" s="9">
        <f t="shared" si="42"/>
        <v>292</v>
      </c>
      <c r="N299" s="10">
        <f t="shared" si="43"/>
        <v>49400</v>
      </c>
      <c r="O299" s="13">
        <f t="shared" si="44"/>
        <v>-2238746.2397783147</v>
      </c>
      <c r="P299" s="13">
        <f t="shared" si="36"/>
        <v>902.5831234515701</v>
      </c>
      <c r="Q299" s="14">
        <f t="shared" si="37"/>
        <v>0</v>
      </c>
      <c r="R299" s="13">
        <f t="shared" si="38"/>
        <v>902.5831234515701</v>
      </c>
      <c r="S299" s="13">
        <f t="shared" si="39"/>
        <v>28886.911120680503</v>
      </c>
      <c r="T299" s="13">
        <f t="shared" si="40"/>
        <v>-27984.32799722893</v>
      </c>
      <c r="U299" s="13">
        <f t="shared" si="41"/>
        <v>-2267633.1508989953</v>
      </c>
    </row>
    <row r="300" spans="1:21" ht="12.75">
      <c r="A300" s="5"/>
      <c r="B300" s="5"/>
      <c r="C300" s="5"/>
      <c r="D300" s="5"/>
      <c r="E300" s="5"/>
      <c r="F300" s="5"/>
      <c r="G300" s="5"/>
      <c r="H300" s="5"/>
      <c r="I300" s="5"/>
      <c r="J300" s="8"/>
      <c r="M300" s="9">
        <f t="shared" si="42"/>
        <v>293</v>
      </c>
      <c r="N300" s="10">
        <f t="shared" si="43"/>
        <v>49430</v>
      </c>
      <c r="O300" s="13">
        <f t="shared" si="44"/>
        <v>-2267633.1508989953</v>
      </c>
      <c r="P300" s="13">
        <f t="shared" si="36"/>
        <v>902.5831234515701</v>
      </c>
      <c r="Q300" s="14">
        <f t="shared" si="37"/>
        <v>0</v>
      </c>
      <c r="R300" s="13">
        <f t="shared" si="38"/>
        <v>902.5831234515701</v>
      </c>
      <c r="S300" s="13">
        <f t="shared" si="39"/>
        <v>29247.997509689016</v>
      </c>
      <c r="T300" s="13">
        <f t="shared" si="40"/>
        <v>-28345.414386237444</v>
      </c>
      <c r="U300" s="13">
        <f t="shared" si="41"/>
        <v>-2296881.1484086844</v>
      </c>
    </row>
    <row r="301" spans="1:21" ht="12.75">
      <c r="A301" s="5"/>
      <c r="B301" s="5"/>
      <c r="C301" s="5"/>
      <c r="D301" s="5"/>
      <c r="E301" s="5"/>
      <c r="F301" s="5"/>
      <c r="G301" s="5"/>
      <c r="H301" s="5"/>
      <c r="I301" s="5"/>
      <c r="J301" s="8"/>
      <c r="M301" s="9">
        <f t="shared" si="42"/>
        <v>294</v>
      </c>
      <c r="N301" s="10">
        <f t="shared" si="43"/>
        <v>49461</v>
      </c>
      <c r="O301" s="13">
        <f t="shared" si="44"/>
        <v>-2296881.1484086844</v>
      </c>
      <c r="P301" s="13">
        <f t="shared" si="36"/>
        <v>902.5831234515701</v>
      </c>
      <c r="Q301" s="14">
        <f t="shared" si="37"/>
        <v>0</v>
      </c>
      <c r="R301" s="13">
        <f t="shared" si="38"/>
        <v>902.5831234515701</v>
      </c>
      <c r="S301" s="13">
        <f t="shared" si="39"/>
        <v>29613.597478560125</v>
      </c>
      <c r="T301" s="13">
        <f t="shared" si="40"/>
        <v>-28711.014355108553</v>
      </c>
      <c r="U301" s="13">
        <f t="shared" si="41"/>
        <v>-2326494.7458872446</v>
      </c>
    </row>
    <row r="302" spans="1:21" ht="12.75">
      <c r="A302" s="5"/>
      <c r="B302" s="5"/>
      <c r="C302" s="5"/>
      <c r="D302" s="5"/>
      <c r="E302" s="5"/>
      <c r="F302" s="5"/>
      <c r="G302" s="5"/>
      <c r="H302" s="5"/>
      <c r="I302" s="5"/>
      <c r="J302" s="8"/>
      <c r="M302" s="9">
        <f t="shared" si="42"/>
        <v>295</v>
      </c>
      <c r="N302" s="10">
        <f t="shared" si="43"/>
        <v>49491</v>
      </c>
      <c r="O302" s="13">
        <f t="shared" si="44"/>
        <v>-2326494.7458872446</v>
      </c>
      <c r="P302" s="13">
        <f t="shared" si="36"/>
        <v>902.5831234515701</v>
      </c>
      <c r="Q302" s="14">
        <f t="shared" si="37"/>
        <v>0</v>
      </c>
      <c r="R302" s="13">
        <f t="shared" si="38"/>
        <v>902.5831234515701</v>
      </c>
      <c r="S302" s="13">
        <f t="shared" si="39"/>
        <v>29983.767447042126</v>
      </c>
      <c r="T302" s="13">
        <f t="shared" si="40"/>
        <v>-29081.184323590554</v>
      </c>
      <c r="U302" s="13">
        <f t="shared" si="41"/>
        <v>-2356478.513334287</v>
      </c>
    </row>
    <row r="303" spans="1:21" ht="12.75">
      <c r="A303" s="5"/>
      <c r="B303" s="5"/>
      <c r="C303" s="5"/>
      <c r="D303" s="5"/>
      <c r="E303" s="5"/>
      <c r="F303" s="5"/>
      <c r="G303" s="5"/>
      <c r="H303" s="5"/>
      <c r="I303" s="5"/>
      <c r="J303" s="8"/>
      <c r="M303" s="9">
        <f t="shared" si="42"/>
        <v>296</v>
      </c>
      <c r="N303" s="10">
        <f t="shared" si="43"/>
        <v>49522</v>
      </c>
      <c r="O303" s="13">
        <f t="shared" si="44"/>
        <v>-2356478.513334287</v>
      </c>
      <c r="P303" s="13">
        <f t="shared" si="36"/>
        <v>902.5831234515701</v>
      </c>
      <c r="Q303" s="14">
        <f t="shared" si="37"/>
        <v>0</v>
      </c>
      <c r="R303" s="13">
        <f t="shared" si="38"/>
        <v>902.5831234515701</v>
      </c>
      <c r="S303" s="13">
        <f t="shared" si="39"/>
        <v>30358.564540130155</v>
      </c>
      <c r="T303" s="13">
        <f t="shared" si="40"/>
        <v>-29455.981416678584</v>
      </c>
      <c r="U303" s="13">
        <f t="shared" si="41"/>
        <v>-2386837.077874417</v>
      </c>
    </row>
    <row r="304" spans="1:21" ht="12.75">
      <c r="A304" s="5"/>
      <c r="B304" s="5"/>
      <c r="C304" s="5"/>
      <c r="D304" s="5"/>
      <c r="E304" s="5"/>
      <c r="F304" s="5"/>
      <c r="G304" s="5"/>
      <c r="H304" s="5"/>
      <c r="I304" s="5"/>
      <c r="J304" s="8"/>
      <c r="M304" s="9">
        <f t="shared" si="42"/>
        <v>297</v>
      </c>
      <c r="N304" s="10">
        <f t="shared" si="43"/>
        <v>49553</v>
      </c>
      <c r="O304" s="13">
        <f t="shared" si="44"/>
        <v>-2386837.077874417</v>
      </c>
      <c r="P304" s="13">
        <f t="shared" si="36"/>
        <v>902.5831234515701</v>
      </c>
      <c r="Q304" s="14">
        <f t="shared" si="37"/>
        <v>0</v>
      </c>
      <c r="R304" s="13">
        <f t="shared" si="38"/>
        <v>902.5831234515701</v>
      </c>
      <c r="S304" s="13">
        <f t="shared" si="39"/>
        <v>30738.04659688178</v>
      </c>
      <c r="T304" s="13">
        <f t="shared" si="40"/>
        <v>-29835.46347343021</v>
      </c>
      <c r="U304" s="13">
        <f t="shared" si="41"/>
        <v>-2417575.124471299</v>
      </c>
    </row>
    <row r="305" spans="1:21" ht="12.75">
      <c r="A305" s="5"/>
      <c r="B305" s="5"/>
      <c r="C305" s="5"/>
      <c r="D305" s="5"/>
      <c r="E305" s="5"/>
      <c r="F305" s="5"/>
      <c r="G305" s="5"/>
      <c r="H305" s="5"/>
      <c r="I305" s="5"/>
      <c r="J305" s="8"/>
      <c r="M305" s="9">
        <f t="shared" si="42"/>
        <v>298</v>
      </c>
      <c r="N305" s="10">
        <f t="shared" si="43"/>
        <v>49583</v>
      </c>
      <c r="O305" s="13">
        <f t="shared" si="44"/>
        <v>-2417575.124471299</v>
      </c>
      <c r="P305" s="13">
        <f t="shared" si="36"/>
        <v>902.5831234515701</v>
      </c>
      <c r="Q305" s="14">
        <f t="shared" si="37"/>
        <v>0</v>
      </c>
      <c r="R305" s="13">
        <f t="shared" si="38"/>
        <v>902.5831234515701</v>
      </c>
      <c r="S305" s="13">
        <f t="shared" si="39"/>
        <v>31122.27217934281</v>
      </c>
      <c r="T305" s="13">
        <f t="shared" si="40"/>
        <v>-30219.68905589124</v>
      </c>
      <c r="U305" s="13">
        <f t="shared" si="41"/>
        <v>-2448697.3966506417</v>
      </c>
    </row>
    <row r="306" spans="1:21" ht="12.75">
      <c r="A306" s="5"/>
      <c r="B306" s="5"/>
      <c r="C306" s="5"/>
      <c r="D306" s="5"/>
      <c r="E306" s="5"/>
      <c r="F306" s="5"/>
      <c r="G306" s="5"/>
      <c r="H306" s="5"/>
      <c r="I306" s="5"/>
      <c r="J306" s="8"/>
      <c r="M306" s="9">
        <f t="shared" si="42"/>
        <v>299</v>
      </c>
      <c r="N306" s="10">
        <f t="shared" si="43"/>
        <v>49614</v>
      </c>
      <c r="O306" s="13">
        <f t="shared" si="44"/>
        <v>-2448697.3966506417</v>
      </c>
      <c r="P306" s="13">
        <f t="shared" si="36"/>
        <v>902.5831234515701</v>
      </c>
      <c r="Q306" s="14">
        <f t="shared" si="37"/>
        <v>0</v>
      </c>
      <c r="R306" s="13">
        <f t="shared" si="38"/>
        <v>902.5831234515701</v>
      </c>
      <c r="S306" s="13">
        <f t="shared" si="39"/>
        <v>31511.30058158459</v>
      </c>
      <c r="T306" s="13">
        <f t="shared" si="40"/>
        <v>-30608.71745813302</v>
      </c>
      <c r="U306" s="13">
        <f t="shared" si="41"/>
        <v>-2480208.6972322264</v>
      </c>
    </row>
    <row r="307" spans="1:21" ht="12.75">
      <c r="A307" s="5"/>
      <c r="B307" s="5"/>
      <c r="C307" s="5"/>
      <c r="D307" s="5"/>
      <c r="E307" s="5"/>
      <c r="F307" s="5"/>
      <c r="G307" s="5"/>
      <c r="H307" s="5"/>
      <c r="I307" s="5"/>
      <c r="J307" s="8"/>
      <c r="M307" s="9">
        <f t="shared" si="42"/>
        <v>300</v>
      </c>
      <c r="N307" s="10">
        <f t="shared" si="43"/>
        <v>49644</v>
      </c>
      <c r="O307" s="13">
        <f t="shared" si="44"/>
        <v>-2480208.6972322264</v>
      </c>
      <c r="P307" s="13">
        <f t="shared" si="36"/>
        <v>902.5831234515701</v>
      </c>
      <c r="Q307" s="14">
        <f t="shared" si="37"/>
        <v>0</v>
      </c>
      <c r="R307" s="13">
        <f t="shared" si="38"/>
        <v>902.5831234515701</v>
      </c>
      <c r="S307" s="13">
        <f t="shared" si="39"/>
        <v>31905.191838854404</v>
      </c>
      <c r="T307" s="13">
        <f t="shared" si="40"/>
        <v>-31002.608715402832</v>
      </c>
      <c r="U307" s="13">
        <f t="shared" si="41"/>
        <v>-2512113.889071081</v>
      </c>
    </row>
    <row r="308" spans="1:21" ht="12.75">
      <c r="A308" s="5"/>
      <c r="B308" s="5"/>
      <c r="C308" s="5"/>
      <c r="D308" s="5"/>
      <c r="E308" s="5"/>
      <c r="F308" s="5"/>
      <c r="G308" s="5"/>
      <c r="H308" s="5"/>
      <c r="I308" s="5"/>
      <c r="J308" s="8"/>
      <c r="M308" s="9">
        <f t="shared" si="42"/>
        <v>301</v>
      </c>
      <c r="N308" s="10">
        <f t="shared" si="43"/>
        <v>49675</v>
      </c>
      <c r="O308" s="13">
        <f t="shared" si="44"/>
        <v>-2512113.889071081</v>
      </c>
      <c r="P308" s="13">
        <f t="shared" si="36"/>
        <v>902.5831234515701</v>
      </c>
      <c r="Q308" s="14">
        <f t="shared" si="37"/>
        <v>0</v>
      </c>
      <c r="R308" s="13">
        <f t="shared" si="38"/>
        <v>902.5831234515701</v>
      </c>
      <c r="S308" s="13">
        <f t="shared" si="39"/>
        <v>32304.00673684008</v>
      </c>
      <c r="T308" s="13">
        <f t="shared" si="40"/>
        <v>-31401.42361338851</v>
      </c>
      <c r="U308" s="13">
        <f t="shared" si="41"/>
        <v>-2544417.895807921</v>
      </c>
    </row>
    <row r="309" spans="1:21" ht="12.75">
      <c r="A309" s="5"/>
      <c r="B309" s="5"/>
      <c r="C309" s="5"/>
      <c r="D309" s="5"/>
      <c r="E309" s="5"/>
      <c r="F309" s="5"/>
      <c r="G309" s="5"/>
      <c r="H309" s="5"/>
      <c r="I309" s="5"/>
      <c r="J309" s="8"/>
      <c r="M309" s="9">
        <f t="shared" si="42"/>
        <v>302</v>
      </c>
      <c r="N309" s="10">
        <f t="shared" si="43"/>
        <v>49706</v>
      </c>
      <c r="O309" s="13">
        <f t="shared" si="44"/>
        <v>-2544417.895807921</v>
      </c>
      <c r="P309" s="13">
        <f t="shared" si="36"/>
        <v>902.5831234515701</v>
      </c>
      <c r="Q309" s="14">
        <f t="shared" si="37"/>
        <v>0</v>
      </c>
      <c r="R309" s="13">
        <f t="shared" si="38"/>
        <v>902.5831234515701</v>
      </c>
      <c r="S309" s="13">
        <f t="shared" si="39"/>
        <v>32707.80682105058</v>
      </c>
      <c r="T309" s="13">
        <f t="shared" si="40"/>
        <v>-31805.22369759901</v>
      </c>
      <c r="U309" s="13">
        <f t="shared" si="41"/>
        <v>-2577125.7026289715</v>
      </c>
    </row>
    <row r="310" spans="1:21" ht="12.75">
      <c r="A310" s="5"/>
      <c r="B310" s="5"/>
      <c r="C310" s="5"/>
      <c r="D310" s="5"/>
      <c r="E310" s="5"/>
      <c r="F310" s="5"/>
      <c r="G310" s="5"/>
      <c r="H310" s="5"/>
      <c r="I310" s="5"/>
      <c r="J310" s="8"/>
      <c r="M310" s="9">
        <f t="shared" si="42"/>
        <v>303</v>
      </c>
      <c r="N310" s="10">
        <f t="shared" si="43"/>
        <v>49735</v>
      </c>
      <c r="O310" s="13">
        <f t="shared" si="44"/>
        <v>-2577125.7026289715</v>
      </c>
      <c r="P310" s="13">
        <f t="shared" si="36"/>
        <v>902.5831234515701</v>
      </c>
      <c r="Q310" s="14">
        <f t="shared" si="37"/>
        <v>0</v>
      </c>
      <c r="R310" s="13">
        <f t="shared" si="38"/>
        <v>902.5831234515701</v>
      </c>
      <c r="S310" s="13">
        <f t="shared" si="39"/>
        <v>33116.65440631371</v>
      </c>
      <c r="T310" s="13">
        <f t="shared" si="40"/>
        <v>-32214.071282862144</v>
      </c>
      <c r="U310" s="13">
        <f t="shared" si="41"/>
        <v>-2610242.3570352853</v>
      </c>
    </row>
    <row r="311" spans="1:21" ht="12.75">
      <c r="A311" s="5"/>
      <c r="B311" s="5"/>
      <c r="C311" s="5"/>
      <c r="D311" s="5"/>
      <c r="E311" s="5"/>
      <c r="F311" s="5"/>
      <c r="G311" s="5"/>
      <c r="H311" s="5"/>
      <c r="I311" s="5"/>
      <c r="J311" s="8"/>
      <c r="M311" s="9">
        <f t="shared" si="42"/>
        <v>304</v>
      </c>
      <c r="N311" s="10">
        <f t="shared" si="43"/>
        <v>49766</v>
      </c>
      <c r="O311" s="13">
        <f t="shared" si="44"/>
        <v>-2610242.3570352853</v>
      </c>
      <c r="P311" s="13">
        <f t="shared" si="36"/>
        <v>902.5831234515701</v>
      </c>
      <c r="Q311" s="14">
        <f t="shared" si="37"/>
        <v>0</v>
      </c>
      <c r="R311" s="13">
        <f t="shared" si="38"/>
        <v>902.5831234515701</v>
      </c>
      <c r="S311" s="13">
        <f t="shared" si="39"/>
        <v>33530.612586392635</v>
      </c>
      <c r="T311" s="13">
        <f t="shared" si="40"/>
        <v>-32628.029462941064</v>
      </c>
      <c r="U311" s="13">
        <f t="shared" si="41"/>
        <v>-2643772.969621678</v>
      </c>
    </row>
    <row r="312" spans="1:21" ht="12.75">
      <c r="A312" s="5"/>
      <c r="B312" s="5"/>
      <c r="C312" s="5"/>
      <c r="D312" s="5"/>
      <c r="E312" s="5"/>
      <c r="F312" s="5"/>
      <c r="G312" s="5"/>
      <c r="H312" s="5"/>
      <c r="I312" s="5"/>
      <c r="J312" s="8"/>
      <c r="M312" s="9">
        <f t="shared" si="42"/>
        <v>305</v>
      </c>
      <c r="N312" s="10">
        <f t="shared" si="43"/>
        <v>49796</v>
      </c>
      <c r="O312" s="13">
        <f t="shared" si="44"/>
        <v>-2643772.969621678</v>
      </c>
      <c r="P312" s="13">
        <f t="shared" si="36"/>
        <v>902.5831234515701</v>
      </c>
      <c r="Q312" s="14">
        <f t="shared" si="37"/>
        <v>0</v>
      </c>
      <c r="R312" s="13">
        <f t="shared" si="38"/>
        <v>902.5831234515701</v>
      </c>
      <c r="S312" s="13">
        <f t="shared" si="39"/>
        <v>33949.745243722544</v>
      </c>
      <c r="T312" s="13">
        <f t="shared" si="40"/>
        <v>-33047.16212027097</v>
      </c>
      <c r="U312" s="13">
        <f t="shared" si="41"/>
        <v>-2677722.7148654005</v>
      </c>
    </row>
    <row r="313" spans="1:21" ht="12.75">
      <c r="A313" s="5"/>
      <c r="B313" s="5"/>
      <c r="C313" s="5"/>
      <c r="D313" s="5"/>
      <c r="E313" s="5"/>
      <c r="F313" s="5"/>
      <c r="G313" s="5"/>
      <c r="H313" s="5"/>
      <c r="I313" s="5"/>
      <c r="J313" s="8"/>
      <c r="M313" s="9">
        <f t="shared" si="42"/>
        <v>306</v>
      </c>
      <c r="N313" s="10">
        <f t="shared" si="43"/>
        <v>49827</v>
      </c>
      <c r="O313" s="13">
        <f t="shared" si="44"/>
        <v>-2677722.7148654005</v>
      </c>
      <c r="P313" s="13">
        <f t="shared" si="36"/>
        <v>902.5831234515701</v>
      </c>
      <c r="Q313" s="14">
        <f t="shared" si="37"/>
        <v>0</v>
      </c>
      <c r="R313" s="13">
        <f t="shared" si="38"/>
        <v>902.5831234515701</v>
      </c>
      <c r="S313" s="13">
        <f t="shared" si="39"/>
        <v>34374.117059269076</v>
      </c>
      <c r="T313" s="13">
        <f t="shared" si="40"/>
        <v>-33471.533935817504</v>
      </c>
      <c r="U313" s="13">
        <f t="shared" si="41"/>
        <v>-2712096.8319246694</v>
      </c>
    </row>
    <row r="314" spans="1:21" ht="12.75">
      <c r="A314" s="5"/>
      <c r="B314" s="5"/>
      <c r="C314" s="5"/>
      <c r="D314" s="5"/>
      <c r="E314" s="5"/>
      <c r="F314" s="5"/>
      <c r="G314" s="5"/>
      <c r="H314" s="5"/>
      <c r="I314" s="5"/>
      <c r="J314" s="8"/>
      <c r="M314" s="9">
        <f t="shared" si="42"/>
        <v>307</v>
      </c>
      <c r="N314" s="10">
        <f t="shared" si="43"/>
        <v>49857</v>
      </c>
      <c r="O314" s="13">
        <f t="shared" si="44"/>
        <v>-2712096.8319246694</v>
      </c>
      <c r="P314" s="13">
        <f t="shared" si="36"/>
        <v>902.5831234515701</v>
      </c>
      <c r="Q314" s="14">
        <f t="shared" si="37"/>
        <v>0</v>
      </c>
      <c r="R314" s="13">
        <f t="shared" si="38"/>
        <v>902.5831234515701</v>
      </c>
      <c r="S314" s="13">
        <f t="shared" si="39"/>
        <v>34803.793522509935</v>
      </c>
      <c r="T314" s="13">
        <f t="shared" si="40"/>
        <v>-33901.210399058364</v>
      </c>
      <c r="U314" s="13">
        <f t="shared" si="41"/>
        <v>-2746900.625447179</v>
      </c>
    </row>
    <row r="315" spans="1:21" ht="12.75">
      <c r="A315" s="5"/>
      <c r="B315" s="5"/>
      <c r="C315" s="5"/>
      <c r="D315" s="5"/>
      <c r="E315" s="5"/>
      <c r="F315" s="5"/>
      <c r="G315" s="5"/>
      <c r="H315" s="5"/>
      <c r="I315" s="5"/>
      <c r="J315" s="8"/>
      <c r="M315" s="9">
        <f t="shared" si="42"/>
        <v>308</v>
      </c>
      <c r="N315" s="10">
        <f t="shared" si="43"/>
        <v>49888</v>
      </c>
      <c r="O315" s="13">
        <f t="shared" si="44"/>
        <v>-2746900.625447179</v>
      </c>
      <c r="P315" s="13">
        <f t="shared" si="36"/>
        <v>902.5831234515701</v>
      </c>
      <c r="Q315" s="14">
        <f t="shared" si="37"/>
        <v>0</v>
      </c>
      <c r="R315" s="13">
        <f t="shared" si="38"/>
        <v>902.5831234515701</v>
      </c>
      <c r="S315" s="13">
        <f t="shared" si="39"/>
        <v>35238.84094154131</v>
      </c>
      <c r="T315" s="13">
        <f t="shared" si="40"/>
        <v>-34336.25781808974</v>
      </c>
      <c r="U315" s="13">
        <f t="shared" si="41"/>
        <v>-2782139.4663887206</v>
      </c>
    </row>
    <row r="316" spans="1:21" ht="12.75">
      <c r="A316" s="5"/>
      <c r="B316" s="5"/>
      <c r="C316" s="5"/>
      <c r="D316" s="5"/>
      <c r="E316" s="5"/>
      <c r="F316" s="5"/>
      <c r="G316" s="5"/>
      <c r="H316" s="5"/>
      <c r="I316" s="5"/>
      <c r="J316" s="8"/>
      <c r="M316" s="9">
        <f t="shared" si="42"/>
        <v>309</v>
      </c>
      <c r="N316" s="10">
        <f t="shared" si="43"/>
        <v>49919</v>
      </c>
      <c r="O316" s="13">
        <f t="shared" si="44"/>
        <v>-2782139.4663887206</v>
      </c>
      <c r="P316" s="13">
        <f t="shared" si="36"/>
        <v>902.5831234515701</v>
      </c>
      <c r="Q316" s="14">
        <f t="shared" si="37"/>
        <v>0</v>
      </c>
      <c r="R316" s="13">
        <f t="shared" si="38"/>
        <v>902.5831234515701</v>
      </c>
      <c r="S316" s="13">
        <f t="shared" si="39"/>
        <v>35679.326453310576</v>
      </c>
      <c r="T316" s="13">
        <f t="shared" si="40"/>
        <v>-34776.743329859004</v>
      </c>
      <c r="U316" s="13">
        <f t="shared" si="41"/>
        <v>-2817818.792842031</v>
      </c>
    </row>
    <row r="317" spans="1:21" ht="12.75">
      <c r="A317" s="5"/>
      <c r="B317" s="5"/>
      <c r="C317" s="5"/>
      <c r="D317" s="5"/>
      <c r="E317" s="5"/>
      <c r="F317" s="5"/>
      <c r="G317" s="5"/>
      <c r="H317" s="5"/>
      <c r="I317" s="5"/>
      <c r="J317" s="8"/>
      <c r="M317" s="9">
        <f t="shared" si="42"/>
        <v>310</v>
      </c>
      <c r="N317" s="10">
        <f t="shared" si="43"/>
        <v>49949</v>
      </c>
      <c r="O317" s="13">
        <f t="shared" si="44"/>
        <v>-2817818.792842031</v>
      </c>
      <c r="P317" s="13">
        <f t="shared" si="36"/>
        <v>902.5831234515701</v>
      </c>
      <c r="Q317" s="14">
        <f t="shared" si="37"/>
        <v>0</v>
      </c>
      <c r="R317" s="13">
        <f t="shared" si="38"/>
        <v>902.5831234515701</v>
      </c>
      <c r="S317" s="13">
        <f t="shared" si="39"/>
        <v>36125.31803397696</v>
      </c>
      <c r="T317" s="13">
        <f t="shared" si="40"/>
        <v>-35222.73491052539</v>
      </c>
      <c r="U317" s="13">
        <f t="shared" si="41"/>
        <v>-2853944.110876008</v>
      </c>
    </row>
    <row r="318" spans="1:21" ht="12.75">
      <c r="A318" s="5"/>
      <c r="B318" s="5"/>
      <c r="C318" s="5"/>
      <c r="D318" s="5"/>
      <c r="E318" s="5"/>
      <c r="F318" s="5"/>
      <c r="G318" s="5"/>
      <c r="H318" s="5"/>
      <c r="I318" s="5"/>
      <c r="J318" s="8"/>
      <c r="M318" s="9">
        <f t="shared" si="42"/>
        <v>311</v>
      </c>
      <c r="N318" s="10">
        <f t="shared" si="43"/>
        <v>49980</v>
      </c>
      <c r="O318" s="13">
        <f t="shared" si="44"/>
        <v>-2853944.110876008</v>
      </c>
      <c r="P318" s="13">
        <f t="shared" si="36"/>
        <v>902.5831234515701</v>
      </c>
      <c r="Q318" s="14">
        <f t="shared" si="37"/>
        <v>0</v>
      </c>
      <c r="R318" s="13">
        <f t="shared" si="38"/>
        <v>902.5831234515701</v>
      </c>
      <c r="S318" s="13">
        <f t="shared" si="39"/>
        <v>36576.88450940167</v>
      </c>
      <c r="T318" s="13">
        <f t="shared" si="40"/>
        <v>-35674.3013859501</v>
      </c>
      <c r="U318" s="13">
        <f t="shared" si="41"/>
        <v>-2890520.99538541</v>
      </c>
    </row>
    <row r="319" spans="1:21" ht="12.75">
      <c r="A319" s="5"/>
      <c r="B319" s="5"/>
      <c r="C319" s="5"/>
      <c r="D319" s="5"/>
      <c r="E319" s="5"/>
      <c r="F319" s="5"/>
      <c r="G319" s="5"/>
      <c r="H319" s="5"/>
      <c r="I319" s="5"/>
      <c r="J319" s="8"/>
      <c r="M319" s="9">
        <f t="shared" si="42"/>
        <v>312</v>
      </c>
      <c r="N319" s="10">
        <f t="shared" si="43"/>
        <v>50010</v>
      </c>
      <c r="O319" s="13">
        <f t="shared" si="44"/>
        <v>-2890520.99538541</v>
      </c>
      <c r="P319" s="13">
        <f t="shared" si="36"/>
        <v>902.5831234515701</v>
      </c>
      <c r="Q319" s="14">
        <f t="shared" si="37"/>
        <v>0</v>
      </c>
      <c r="R319" s="13">
        <f t="shared" si="38"/>
        <v>902.5831234515701</v>
      </c>
      <c r="S319" s="13">
        <f t="shared" si="39"/>
        <v>37034.095565769196</v>
      </c>
      <c r="T319" s="13">
        <f t="shared" si="40"/>
        <v>-36131.512442317624</v>
      </c>
      <c r="U319" s="13">
        <f t="shared" si="41"/>
        <v>-2927555.090951179</v>
      </c>
    </row>
    <row r="320" spans="1:21" ht="12.75">
      <c r="A320" s="5"/>
      <c r="B320" s="5"/>
      <c r="C320" s="5"/>
      <c r="D320" s="5"/>
      <c r="E320" s="5"/>
      <c r="F320" s="5"/>
      <c r="G320" s="5"/>
      <c r="H320" s="5"/>
      <c r="I320" s="5"/>
      <c r="J320" s="8"/>
      <c r="M320" s="9">
        <f t="shared" si="42"/>
        <v>313</v>
      </c>
      <c r="N320" s="10">
        <f t="shared" si="43"/>
        <v>50041</v>
      </c>
      <c r="O320" s="13">
        <f t="shared" si="44"/>
        <v>-2927555.090951179</v>
      </c>
      <c r="P320" s="13">
        <f t="shared" si="36"/>
        <v>902.5831234515701</v>
      </c>
      <c r="Q320" s="14">
        <f t="shared" si="37"/>
        <v>0</v>
      </c>
      <c r="R320" s="13">
        <f t="shared" si="38"/>
        <v>902.5831234515701</v>
      </c>
      <c r="S320" s="13">
        <f t="shared" si="39"/>
        <v>37497.02176034131</v>
      </c>
      <c r="T320" s="13">
        <f t="shared" si="40"/>
        <v>-36594.43863688974</v>
      </c>
      <c r="U320" s="13">
        <f t="shared" si="41"/>
        <v>-2965052.1127115204</v>
      </c>
    </row>
    <row r="321" spans="1:21" ht="12.75">
      <c r="A321" s="5"/>
      <c r="B321" s="5"/>
      <c r="C321" s="5"/>
      <c r="D321" s="5"/>
      <c r="E321" s="5"/>
      <c r="F321" s="5"/>
      <c r="G321" s="5"/>
      <c r="H321" s="5"/>
      <c r="I321" s="5"/>
      <c r="J321" s="8"/>
      <c r="M321" s="9">
        <f t="shared" si="42"/>
        <v>314</v>
      </c>
      <c r="N321" s="10">
        <f t="shared" si="43"/>
        <v>50072</v>
      </c>
      <c r="O321" s="13">
        <f t="shared" si="44"/>
        <v>-2965052.1127115204</v>
      </c>
      <c r="P321" s="13">
        <f t="shared" si="36"/>
        <v>902.5831234515701</v>
      </c>
      <c r="Q321" s="14">
        <f t="shared" si="37"/>
        <v>0</v>
      </c>
      <c r="R321" s="13">
        <f t="shared" si="38"/>
        <v>902.5831234515701</v>
      </c>
      <c r="S321" s="13">
        <f t="shared" si="39"/>
        <v>37965.734532345574</v>
      </c>
      <c r="T321" s="13">
        <f t="shared" si="40"/>
        <v>-37063.151408894</v>
      </c>
      <c r="U321" s="13">
        <f t="shared" si="41"/>
        <v>-3003017.847243866</v>
      </c>
    </row>
    <row r="322" spans="1:21" ht="12.75">
      <c r="A322" s="5"/>
      <c r="B322" s="5"/>
      <c r="C322" s="5"/>
      <c r="D322" s="5"/>
      <c r="E322" s="5"/>
      <c r="F322" s="5"/>
      <c r="G322" s="5"/>
      <c r="H322" s="5"/>
      <c r="I322" s="5"/>
      <c r="J322" s="8"/>
      <c r="M322" s="9">
        <f t="shared" si="42"/>
        <v>315</v>
      </c>
      <c r="N322" s="10">
        <f t="shared" si="43"/>
        <v>50100</v>
      </c>
      <c r="O322" s="13">
        <f t="shared" si="44"/>
        <v>-3003017.847243866</v>
      </c>
      <c r="P322" s="13">
        <f t="shared" si="36"/>
        <v>902.5831234515701</v>
      </c>
      <c r="Q322" s="14">
        <f t="shared" si="37"/>
        <v>0</v>
      </c>
      <c r="R322" s="13">
        <f t="shared" si="38"/>
        <v>902.5831234515701</v>
      </c>
      <c r="S322" s="13">
        <f t="shared" si="39"/>
        <v>38440.306213999895</v>
      </c>
      <c r="T322" s="13">
        <f t="shared" si="40"/>
        <v>-37537.72309054832</v>
      </c>
      <c r="U322" s="13">
        <f t="shared" si="41"/>
        <v>-3041458.153457866</v>
      </c>
    </row>
    <row r="323" spans="1:21" ht="12.75">
      <c r="A323" s="5"/>
      <c r="B323" s="5"/>
      <c r="C323" s="5"/>
      <c r="D323" s="5"/>
      <c r="E323" s="5"/>
      <c r="F323" s="5"/>
      <c r="G323" s="5"/>
      <c r="H323" s="5"/>
      <c r="I323" s="5"/>
      <c r="J323" s="8"/>
      <c r="M323" s="9">
        <f t="shared" si="42"/>
        <v>316</v>
      </c>
      <c r="N323" s="10">
        <f t="shared" si="43"/>
        <v>50131</v>
      </c>
      <c r="O323" s="13">
        <f t="shared" si="44"/>
        <v>-3041458.153457866</v>
      </c>
      <c r="P323" s="13">
        <f t="shared" si="36"/>
        <v>902.5831234515701</v>
      </c>
      <c r="Q323" s="14">
        <f t="shared" si="37"/>
        <v>0</v>
      </c>
      <c r="R323" s="13">
        <f t="shared" si="38"/>
        <v>902.5831234515701</v>
      </c>
      <c r="S323" s="13">
        <f t="shared" si="39"/>
        <v>38920.81004167489</v>
      </c>
      <c r="T323" s="13">
        <f t="shared" si="40"/>
        <v>-38018.22691822332</v>
      </c>
      <c r="U323" s="13">
        <f t="shared" si="41"/>
        <v>-3080378.963499541</v>
      </c>
    </row>
    <row r="324" spans="1:21" ht="12.75">
      <c r="A324" s="5"/>
      <c r="B324" s="5"/>
      <c r="C324" s="5"/>
      <c r="D324" s="5"/>
      <c r="E324" s="5"/>
      <c r="F324" s="5"/>
      <c r="G324" s="5"/>
      <c r="H324" s="5"/>
      <c r="I324" s="5"/>
      <c r="J324" s="8"/>
      <c r="M324" s="9">
        <f t="shared" si="42"/>
        <v>317</v>
      </c>
      <c r="N324" s="10">
        <f t="shared" si="43"/>
        <v>50161</v>
      </c>
      <c r="O324" s="13">
        <f t="shared" si="44"/>
        <v>-3080378.963499541</v>
      </c>
      <c r="P324" s="13">
        <f t="shared" si="36"/>
        <v>902.5831234515701</v>
      </c>
      <c r="Q324" s="14">
        <f t="shared" si="37"/>
        <v>0</v>
      </c>
      <c r="R324" s="13">
        <f t="shared" si="38"/>
        <v>902.5831234515701</v>
      </c>
      <c r="S324" s="13">
        <f t="shared" si="39"/>
        <v>39407.32016719583</v>
      </c>
      <c r="T324" s="13">
        <f t="shared" si="40"/>
        <v>-38504.73704374426</v>
      </c>
      <c r="U324" s="13">
        <f t="shared" si="41"/>
        <v>-3119786.283666737</v>
      </c>
    </row>
    <row r="325" spans="1:21" ht="12.75">
      <c r="A325" s="5"/>
      <c r="B325" s="5"/>
      <c r="C325" s="5"/>
      <c r="D325" s="5"/>
      <c r="E325" s="5"/>
      <c r="F325" s="5"/>
      <c r="G325" s="5"/>
      <c r="H325" s="5"/>
      <c r="I325" s="5"/>
      <c r="J325" s="8"/>
      <c r="M325" s="9">
        <f t="shared" si="42"/>
        <v>318</v>
      </c>
      <c r="N325" s="10">
        <f t="shared" si="43"/>
        <v>50192</v>
      </c>
      <c r="O325" s="13">
        <f t="shared" si="44"/>
        <v>-3119786.283666737</v>
      </c>
      <c r="P325" s="13">
        <f t="shared" si="36"/>
        <v>902.5831234515701</v>
      </c>
      <c r="Q325" s="14">
        <f t="shared" si="37"/>
        <v>0</v>
      </c>
      <c r="R325" s="13">
        <f t="shared" si="38"/>
        <v>902.5831234515701</v>
      </c>
      <c r="S325" s="13">
        <f t="shared" si="39"/>
        <v>39899.91166928578</v>
      </c>
      <c r="T325" s="13">
        <f t="shared" si="40"/>
        <v>-38997.32854583421</v>
      </c>
      <c r="U325" s="13">
        <f t="shared" si="41"/>
        <v>-3159686.195336023</v>
      </c>
    </row>
    <row r="326" spans="1:21" ht="12.75">
      <c r="A326" s="5"/>
      <c r="B326" s="5"/>
      <c r="C326" s="5"/>
      <c r="D326" s="5"/>
      <c r="E326" s="5"/>
      <c r="F326" s="5"/>
      <c r="G326" s="5"/>
      <c r="H326" s="5"/>
      <c r="I326" s="5"/>
      <c r="J326" s="8"/>
      <c r="M326" s="9">
        <f t="shared" si="42"/>
        <v>319</v>
      </c>
      <c r="N326" s="10">
        <f t="shared" si="43"/>
        <v>50222</v>
      </c>
      <c r="O326" s="13">
        <f t="shared" si="44"/>
        <v>-3159686.195336023</v>
      </c>
      <c r="P326" s="13">
        <f t="shared" si="36"/>
        <v>902.5831234515701</v>
      </c>
      <c r="Q326" s="14">
        <f t="shared" si="37"/>
        <v>0</v>
      </c>
      <c r="R326" s="13">
        <f t="shared" si="38"/>
        <v>902.5831234515701</v>
      </c>
      <c r="S326" s="13">
        <f t="shared" si="39"/>
        <v>40398.660565151855</v>
      </c>
      <c r="T326" s="13">
        <f t="shared" si="40"/>
        <v>-39496.07744170028</v>
      </c>
      <c r="U326" s="13">
        <f t="shared" si="41"/>
        <v>-3200084.8559011747</v>
      </c>
    </row>
    <row r="327" spans="1:21" ht="12.75">
      <c r="A327" s="5"/>
      <c r="B327" s="5"/>
      <c r="C327" s="5"/>
      <c r="D327" s="5"/>
      <c r="E327" s="5"/>
      <c r="F327" s="5"/>
      <c r="G327" s="5"/>
      <c r="H327" s="5"/>
      <c r="I327" s="5"/>
      <c r="J327" s="8"/>
      <c r="M327" s="9">
        <f t="shared" si="42"/>
        <v>320</v>
      </c>
      <c r="N327" s="10">
        <f t="shared" si="43"/>
        <v>50253</v>
      </c>
      <c r="O327" s="13">
        <f t="shared" si="44"/>
        <v>-3200084.8559011747</v>
      </c>
      <c r="P327" s="13">
        <f t="shared" si="36"/>
        <v>902.5831234515701</v>
      </c>
      <c r="Q327" s="14">
        <f t="shared" si="37"/>
        <v>0</v>
      </c>
      <c r="R327" s="13">
        <f t="shared" si="38"/>
        <v>902.5831234515701</v>
      </c>
      <c r="S327" s="13">
        <f t="shared" si="39"/>
        <v>40903.643822216254</v>
      </c>
      <c r="T327" s="13">
        <f t="shared" si="40"/>
        <v>-40001.06069876468</v>
      </c>
      <c r="U327" s="13">
        <f t="shared" si="41"/>
        <v>-3240988.499723391</v>
      </c>
    </row>
    <row r="328" spans="1:21" ht="12.75">
      <c r="A328" s="5"/>
      <c r="B328" s="5"/>
      <c r="C328" s="5"/>
      <c r="D328" s="5"/>
      <c r="E328" s="5"/>
      <c r="F328" s="5"/>
      <c r="G328" s="5"/>
      <c r="H328" s="5"/>
      <c r="I328" s="5"/>
      <c r="J328" s="8"/>
      <c r="M328" s="9">
        <f t="shared" si="42"/>
        <v>321</v>
      </c>
      <c r="N328" s="10">
        <f t="shared" si="43"/>
        <v>50284</v>
      </c>
      <c r="O328" s="13">
        <f t="shared" si="44"/>
        <v>-3240988.499723391</v>
      </c>
      <c r="P328" s="13">
        <f aca="true" t="shared" si="45" ref="P328:P367">IF(Pay_Num&lt;&gt;"",Scheduled_Monthly_Payment,"")</f>
        <v>902.5831234515701</v>
      </c>
      <c r="Q328" s="14">
        <f aca="true" t="shared" si="46" ref="Q328:Q367">IF(Pay_Num&lt;&gt;"",Scheduled_Extra_Payments,"")</f>
        <v>0</v>
      </c>
      <c r="R328" s="13">
        <f aca="true" t="shared" si="47" ref="R328:R367">IF(Pay_Num&lt;&gt;"",Sched_Pay+Extra_Pay,"")</f>
        <v>902.5831234515701</v>
      </c>
      <c r="S328" s="13">
        <f aca="true" t="shared" si="48" ref="S328:S367">IF(Pay_Num&lt;&gt;"",Total_Pay-Int,"")</f>
        <v>41414.93936999396</v>
      </c>
      <c r="T328" s="13">
        <f aca="true" t="shared" si="49" ref="T328:T367">IF(Pay_Num&lt;&gt;"",Beg_Bal*Interest_Rate/12,"")</f>
        <v>-40512.35624654239</v>
      </c>
      <c r="U328" s="13">
        <f aca="true" t="shared" si="50" ref="U328:U367">IF(Pay_Num&lt;&gt;"",Beg_Bal-Princ,"")</f>
        <v>-3282403.439093385</v>
      </c>
    </row>
    <row r="329" spans="1:21" ht="12.75">
      <c r="A329" s="5"/>
      <c r="B329" s="5"/>
      <c r="C329" s="5"/>
      <c r="D329" s="5"/>
      <c r="E329" s="5"/>
      <c r="F329" s="5"/>
      <c r="G329" s="5"/>
      <c r="H329" s="5"/>
      <c r="I329" s="5"/>
      <c r="J329" s="8"/>
      <c r="M329" s="9">
        <f aca="true" t="shared" si="51" ref="M329:M367">IF(Values_Entered,M328+1,"")</f>
        <v>322</v>
      </c>
      <c r="N329" s="10">
        <f aca="true" t="shared" si="52" ref="N329:N367">IF(Pay_Num&lt;&gt;"",DATE(YEAR(N328),MONTH(N328)+1,DAY(N328)),"")</f>
        <v>50314</v>
      </c>
      <c r="O329" s="13">
        <f aca="true" t="shared" si="53" ref="O329:O367">IF(Pay_Num&lt;&gt;"",U328,"")</f>
        <v>-3282403.439093385</v>
      </c>
      <c r="P329" s="13">
        <f t="shared" si="45"/>
        <v>902.5831234515701</v>
      </c>
      <c r="Q329" s="14">
        <f t="shared" si="46"/>
        <v>0</v>
      </c>
      <c r="R329" s="13">
        <f t="shared" si="47"/>
        <v>902.5831234515701</v>
      </c>
      <c r="S329" s="13">
        <f t="shared" si="48"/>
        <v>41932.62611211888</v>
      </c>
      <c r="T329" s="13">
        <f t="shared" si="49"/>
        <v>-41030.04298866731</v>
      </c>
      <c r="U329" s="13">
        <f t="shared" si="50"/>
        <v>-3324336.0652055037</v>
      </c>
    </row>
    <row r="330" spans="1:21" ht="12.75">
      <c r="A330" s="5"/>
      <c r="B330" s="5"/>
      <c r="C330" s="5"/>
      <c r="D330" s="5"/>
      <c r="E330" s="5"/>
      <c r="F330" s="5"/>
      <c r="G330" s="5"/>
      <c r="H330" s="5"/>
      <c r="I330" s="5"/>
      <c r="J330" s="8"/>
      <c r="M330" s="9">
        <f t="shared" si="51"/>
        <v>323</v>
      </c>
      <c r="N330" s="10">
        <f t="shared" si="52"/>
        <v>50345</v>
      </c>
      <c r="O330" s="13">
        <f t="shared" si="53"/>
        <v>-3324336.0652055037</v>
      </c>
      <c r="P330" s="13">
        <f t="shared" si="45"/>
        <v>902.5831234515701</v>
      </c>
      <c r="Q330" s="14">
        <f t="shared" si="46"/>
        <v>0</v>
      </c>
      <c r="R330" s="13">
        <f t="shared" si="47"/>
        <v>902.5831234515701</v>
      </c>
      <c r="S330" s="13">
        <f t="shared" si="48"/>
        <v>42456.78393852037</v>
      </c>
      <c r="T330" s="13">
        <f t="shared" si="49"/>
        <v>-41554.2008150688</v>
      </c>
      <c r="U330" s="13">
        <f t="shared" si="50"/>
        <v>-3366792.8491440243</v>
      </c>
    </row>
    <row r="331" spans="1:21" ht="12.75">
      <c r="A331" s="5"/>
      <c r="B331" s="5"/>
      <c r="C331" s="5"/>
      <c r="D331" s="5"/>
      <c r="E331" s="5"/>
      <c r="F331" s="5"/>
      <c r="G331" s="5"/>
      <c r="H331" s="5"/>
      <c r="I331" s="5"/>
      <c r="J331" s="8"/>
      <c r="M331" s="9">
        <f t="shared" si="51"/>
        <v>324</v>
      </c>
      <c r="N331" s="10">
        <f t="shared" si="52"/>
        <v>50375</v>
      </c>
      <c r="O331" s="13">
        <f t="shared" si="53"/>
        <v>-3366792.8491440243</v>
      </c>
      <c r="P331" s="13">
        <f t="shared" si="45"/>
        <v>902.5831234515701</v>
      </c>
      <c r="Q331" s="14">
        <f t="shared" si="46"/>
        <v>0</v>
      </c>
      <c r="R331" s="13">
        <f t="shared" si="47"/>
        <v>902.5831234515701</v>
      </c>
      <c r="S331" s="13">
        <f t="shared" si="48"/>
        <v>42987.49373775187</v>
      </c>
      <c r="T331" s="13">
        <f t="shared" si="49"/>
        <v>-42084.9106143003</v>
      </c>
      <c r="U331" s="13">
        <f t="shared" si="50"/>
        <v>-3409780.3428817764</v>
      </c>
    </row>
    <row r="332" spans="1:21" ht="12.75">
      <c r="A332" s="5"/>
      <c r="B332" s="5"/>
      <c r="C332" s="5"/>
      <c r="D332" s="5"/>
      <c r="E332" s="5"/>
      <c r="F332" s="5"/>
      <c r="G332" s="5"/>
      <c r="H332" s="5"/>
      <c r="I332" s="5"/>
      <c r="J332" s="8"/>
      <c r="M332" s="9">
        <f t="shared" si="51"/>
        <v>325</v>
      </c>
      <c r="N332" s="10">
        <f t="shared" si="52"/>
        <v>50406</v>
      </c>
      <c r="O332" s="13">
        <f t="shared" si="53"/>
        <v>-3409780.3428817764</v>
      </c>
      <c r="P332" s="13">
        <f t="shared" si="45"/>
        <v>902.5831234515701</v>
      </c>
      <c r="Q332" s="14">
        <f t="shared" si="46"/>
        <v>0</v>
      </c>
      <c r="R332" s="13">
        <f t="shared" si="47"/>
        <v>902.5831234515701</v>
      </c>
      <c r="S332" s="13">
        <f t="shared" si="48"/>
        <v>43524.837409473774</v>
      </c>
      <c r="T332" s="13">
        <f t="shared" si="49"/>
        <v>-42622.2542860222</v>
      </c>
      <c r="U332" s="13">
        <f t="shared" si="50"/>
        <v>-3453305.1802912503</v>
      </c>
    </row>
    <row r="333" spans="1:21" ht="12.75">
      <c r="A333" s="5"/>
      <c r="B333" s="5"/>
      <c r="C333" s="5"/>
      <c r="D333" s="5"/>
      <c r="E333" s="5"/>
      <c r="F333" s="5"/>
      <c r="G333" s="5"/>
      <c r="H333" s="5"/>
      <c r="I333" s="5"/>
      <c r="J333" s="8"/>
      <c r="M333" s="9">
        <f t="shared" si="51"/>
        <v>326</v>
      </c>
      <c r="N333" s="10">
        <f t="shared" si="52"/>
        <v>50437</v>
      </c>
      <c r="O333" s="13">
        <f t="shared" si="53"/>
        <v>-3453305.1802912503</v>
      </c>
      <c r="P333" s="13">
        <f t="shared" si="45"/>
        <v>902.5831234515701</v>
      </c>
      <c r="Q333" s="14">
        <f t="shared" si="46"/>
        <v>0</v>
      </c>
      <c r="R333" s="13">
        <f t="shared" si="47"/>
        <v>902.5831234515701</v>
      </c>
      <c r="S333" s="13">
        <f t="shared" si="48"/>
        <v>44068.8978770922</v>
      </c>
      <c r="T333" s="13">
        <f t="shared" si="49"/>
        <v>-43166.314753640625</v>
      </c>
      <c r="U333" s="13">
        <f t="shared" si="50"/>
        <v>-3497374.0781683424</v>
      </c>
    </row>
    <row r="334" spans="1:21" ht="12.75">
      <c r="A334" s="5"/>
      <c r="B334" s="5"/>
      <c r="C334" s="5"/>
      <c r="D334" s="5"/>
      <c r="E334" s="5"/>
      <c r="F334" s="5"/>
      <c r="G334" s="5"/>
      <c r="H334" s="5"/>
      <c r="I334" s="5"/>
      <c r="J334" s="8"/>
      <c r="M334" s="9">
        <f t="shared" si="51"/>
        <v>327</v>
      </c>
      <c r="N334" s="10">
        <f t="shared" si="52"/>
        <v>50465</v>
      </c>
      <c r="O334" s="13">
        <f t="shared" si="53"/>
        <v>-3497374.0781683424</v>
      </c>
      <c r="P334" s="13">
        <f t="shared" si="45"/>
        <v>902.5831234515701</v>
      </c>
      <c r="Q334" s="14">
        <f t="shared" si="46"/>
        <v>0</v>
      </c>
      <c r="R334" s="13">
        <f t="shared" si="47"/>
        <v>902.5831234515701</v>
      </c>
      <c r="S334" s="13">
        <f t="shared" si="48"/>
        <v>44619.75910055585</v>
      </c>
      <c r="T334" s="13">
        <f t="shared" si="49"/>
        <v>-43717.17597710428</v>
      </c>
      <c r="U334" s="13">
        <f t="shared" si="50"/>
        <v>-3541993.8372688983</v>
      </c>
    </row>
    <row r="335" spans="1:21" ht="12.75">
      <c r="A335" s="5"/>
      <c r="B335" s="5"/>
      <c r="C335" s="5"/>
      <c r="D335" s="5"/>
      <c r="E335" s="5"/>
      <c r="F335" s="5"/>
      <c r="G335" s="5"/>
      <c r="H335" s="5"/>
      <c r="I335" s="5"/>
      <c r="J335" s="8"/>
      <c r="M335" s="9">
        <f t="shared" si="51"/>
        <v>328</v>
      </c>
      <c r="N335" s="10">
        <f t="shared" si="52"/>
        <v>50496</v>
      </c>
      <c r="O335" s="13">
        <f t="shared" si="53"/>
        <v>-3541993.8372688983</v>
      </c>
      <c r="P335" s="13">
        <f t="shared" si="45"/>
        <v>902.5831234515701</v>
      </c>
      <c r="Q335" s="14">
        <f t="shared" si="46"/>
        <v>0</v>
      </c>
      <c r="R335" s="13">
        <f t="shared" si="47"/>
        <v>902.5831234515701</v>
      </c>
      <c r="S335" s="13">
        <f t="shared" si="48"/>
        <v>45177.506089312796</v>
      </c>
      <c r="T335" s="13">
        <f t="shared" si="49"/>
        <v>-44274.922965861224</v>
      </c>
      <c r="U335" s="13">
        <f t="shared" si="50"/>
        <v>-3587171.343358211</v>
      </c>
    </row>
    <row r="336" spans="1:21" ht="12.75">
      <c r="A336" s="5"/>
      <c r="B336" s="5"/>
      <c r="C336" s="5"/>
      <c r="D336" s="5"/>
      <c r="E336" s="5"/>
      <c r="F336" s="5"/>
      <c r="G336" s="5"/>
      <c r="H336" s="5"/>
      <c r="I336" s="5"/>
      <c r="J336" s="8"/>
      <c r="M336" s="9">
        <f t="shared" si="51"/>
        <v>329</v>
      </c>
      <c r="N336" s="10">
        <f t="shared" si="52"/>
        <v>50526</v>
      </c>
      <c r="O336" s="13">
        <f t="shared" si="53"/>
        <v>-3587171.343358211</v>
      </c>
      <c r="P336" s="13">
        <f t="shared" si="45"/>
        <v>902.5831234515701</v>
      </c>
      <c r="Q336" s="14">
        <f t="shared" si="46"/>
        <v>0</v>
      </c>
      <c r="R336" s="13">
        <f t="shared" si="47"/>
        <v>902.5831234515701</v>
      </c>
      <c r="S336" s="13">
        <f t="shared" si="48"/>
        <v>45742.22491542921</v>
      </c>
      <c r="T336" s="13">
        <f t="shared" si="49"/>
        <v>-44839.641791977636</v>
      </c>
      <c r="U336" s="13">
        <f t="shared" si="50"/>
        <v>-3632913.5682736402</v>
      </c>
    </row>
    <row r="337" spans="1:21" ht="12.75">
      <c r="A337" s="5"/>
      <c r="B337" s="5"/>
      <c r="C337" s="5"/>
      <c r="D337" s="5"/>
      <c r="E337" s="5"/>
      <c r="F337" s="5"/>
      <c r="G337" s="5"/>
      <c r="H337" s="5"/>
      <c r="I337" s="5"/>
      <c r="J337" s="8"/>
      <c r="M337" s="9">
        <f t="shared" si="51"/>
        <v>330</v>
      </c>
      <c r="N337" s="10">
        <f t="shared" si="52"/>
        <v>50557</v>
      </c>
      <c r="O337" s="13">
        <f t="shared" si="53"/>
        <v>-3632913.5682736402</v>
      </c>
      <c r="P337" s="13">
        <f t="shared" si="45"/>
        <v>902.5831234515701</v>
      </c>
      <c r="Q337" s="14">
        <f t="shared" si="46"/>
        <v>0</v>
      </c>
      <c r="R337" s="13">
        <f t="shared" si="47"/>
        <v>902.5831234515701</v>
      </c>
      <c r="S337" s="13">
        <f t="shared" si="48"/>
        <v>46314.00272687207</v>
      </c>
      <c r="T337" s="13">
        <f t="shared" si="49"/>
        <v>-45411.4196034205</v>
      </c>
      <c r="U337" s="13">
        <f t="shared" si="50"/>
        <v>-3679227.571000512</v>
      </c>
    </row>
    <row r="338" spans="1:21" ht="12.75">
      <c r="A338" s="5"/>
      <c r="B338" s="5"/>
      <c r="C338" s="5"/>
      <c r="D338" s="5"/>
      <c r="E338" s="5"/>
      <c r="F338" s="5"/>
      <c r="G338" s="5"/>
      <c r="H338" s="5"/>
      <c r="I338" s="5"/>
      <c r="J338" s="8"/>
      <c r="M338" s="9">
        <f t="shared" si="51"/>
        <v>331</v>
      </c>
      <c r="N338" s="10">
        <f t="shared" si="52"/>
        <v>50587</v>
      </c>
      <c r="O338" s="13">
        <f t="shared" si="53"/>
        <v>-3679227.571000512</v>
      </c>
      <c r="P338" s="13">
        <f t="shared" si="45"/>
        <v>902.5831234515701</v>
      </c>
      <c r="Q338" s="14">
        <f t="shared" si="46"/>
        <v>0</v>
      </c>
      <c r="R338" s="13">
        <f t="shared" si="47"/>
        <v>902.5831234515701</v>
      </c>
      <c r="S338" s="13">
        <f t="shared" si="48"/>
        <v>46892.92776095797</v>
      </c>
      <c r="T338" s="13">
        <f t="shared" si="49"/>
        <v>-45990.3446375064</v>
      </c>
      <c r="U338" s="13">
        <f t="shared" si="50"/>
        <v>-3726120.4987614704</v>
      </c>
    </row>
    <row r="339" spans="1:21" ht="12.75">
      <c r="A339" s="5"/>
      <c r="B339" s="5"/>
      <c r="C339" s="5"/>
      <c r="D339" s="5"/>
      <c r="E339" s="5"/>
      <c r="F339" s="5"/>
      <c r="G339" s="5"/>
      <c r="H339" s="5"/>
      <c r="I339" s="5"/>
      <c r="J339" s="8"/>
      <c r="M339" s="9">
        <f t="shared" si="51"/>
        <v>332</v>
      </c>
      <c r="N339" s="10">
        <f t="shared" si="52"/>
        <v>50618</v>
      </c>
      <c r="O339" s="13">
        <f t="shared" si="53"/>
        <v>-3726120.4987614704</v>
      </c>
      <c r="P339" s="13">
        <f t="shared" si="45"/>
        <v>902.5831234515701</v>
      </c>
      <c r="Q339" s="14">
        <f t="shared" si="46"/>
        <v>0</v>
      </c>
      <c r="R339" s="13">
        <f t="shared" si="47"/>
        <v>902.5831234515701</v>
      </c>
      <c r="S339" s="13">
        <f t="shared" si="48"/>
        <v>47479.08935796995</v>
      </c>
      <c r="T339" s="13">
        <f t="shared" si="49"/>
        <v>-46576.506234518376</v>
      </c>
      <c r="U339" s="13">
        <f t="shared" si="50"/>
        <v>-3773599.5881194402</v>
      </c>
    </row>
    <row r="340" spans="1:21" ht="12.75">
      <c r="A340" s="5"/>
      <c r="B340" s="5"/>
      <c r="C340" s="5"/>
      <c r="D340" s="5"/>
      <c r="E340" s="5"/>
      <c r="F340" s="5"/>
      <c r="G340" s="5"/>
      <c r="H340" s="5"/>
      <c r="I340" s="5"/>
      <c r="J340" s="8"/>
      <c r="M340" s="9">
        <f t="shared" si="51"/>
        <v>333</v>
      </c>
      <c r="N340" s="10">
        <f t="shared" si="52"/>
        <v>50649</v>
      </c>
      <c r="O340" s="13">
        <f t="shared" si="53"/>
        <v>-3773599.5881194402</v>
      </c>
      <c r="P340" s="13">
        <f t="shared" si="45"/>
        <v>902.5831234515701</v>
      </c>
      <c r="Q340" s="14">
        <f t="shared" si="46"/>
        <v>0</v>
      </c>
      <c r="R340" s="13">
        <f t="shared" si="47"/>
        <v>902.5831234515701</v>
      </c>
      <c r="S340" s="13">
        <f t="shared" si="48"/>
        <v>48072.57797494458</v>
      </c>
      <c r="T340" s="13">
        <f t="shared" si="49"/>
        <v>-47169.99485149301</v>
      </c>
      <c r="U340" s="13">
        <f t="shared" si="50"/>
        <v>-3821672.1660943846</v>
      </c>
    </row>
    <row r="341" spans="1:21" ht="12.75">
      <c r="A341" s="5"/>
      <c r="B341" s="5"/>
      <c r="C341" s="5"/>
      <c r="D341" s="5"/>
      <c r="E341" s="5"/>
      <c r="F341" s="5"/>
      <c r="G341" s="5"/>
      <c r="H341" s="5"/>
      <c r="I341" s="5"/>
      <c r="J341" s="8"/>
      <c r="M341" s="9">
        <f t="shared" si="51"/>
        <v>334</v>
      </c>
      <c r="N341" s="10">
        <f t="shared" si="52"/>
        <v>50679</v>
      </c>
      <c r="O341" s="13">
        <f t="shared" si="53"/>
        <v>-3821672.1660943846</v>
      </c>
      <c r="P341" s="13">
        <f t="shared" si="45"/>
        <v>902.5831234515701</v>
      </c>
      <c r="Q341" s="14">
        <f t="shared" si="46"/>
        <v>0</v>
      </c>
      <c r="R341" s="13">
        <f t="shared" si="47"/>
        <v>902.5831234515701</v>
      </c>
      <c r="S341" s="13">
        <f t="shared" si="48"/>
        <v>48673.485199631374</v>
      </c>
      <c r="T341" s="13">
        <f t="shared" si="49"/>
        <v>-47770.9020761798</v>
      </c>
      <c r="U341" s="13">
        <f t="shared" si="50"/>
        <v>-3870345.651294016</v>
      </c>
    </row>
    <row r="342" spans="1:21" ht="12.75">
      <c r="A342" s="5"/>
      <c r="B342" s="5"/>
      <c r="C342" s="5"/>
      <c r="D342" s="5"/>
      <c r="E342" s="5"/>
      <c r="F342" s="5"/>
      <c r="G342" s="5"/>
      <c r="H342" s="5"/>
      <c r="I342" s="5"/>
      <c r="J342" s="8"/>
      <c r="M342" s="9">
        <f t="shared" si="51"/>
        <v>335</v>
      </c>
      <c r="N342" s="10">
        <f t="shared" si="52"/>
        <v>50710</v>
      </c>
      <c r="O342" s="13">
        <f t="shared" si="53"/>
        <v>-3870345.651294016</v>
      </c>
      <c r="P342" s="13">
        <f t="shared" si="45"/>
        <v>902.5831234515701</v>
      </c>
      <c r="Q342" s="14">
        <f t="shared" si="46"/>
        <v>0</v>
      </c>
      <c r="R342" s="13">
        <f t="shared" si="47"/>
        <v>902.5831234515701</v>
      </c>
      <c r="S342" s="13">
        <f t="shared" si="48"/>
        <v>49281.90376462677</v>
      </c>
      <c r="T342" s="13">
        <f t="shared" si="49"/>
        <v>-48379.320641175196</v>
      </c>
      <c r="U342" s="13">
        <f t="shared" si="50"/>
        <v>-3919627.5550586428</v>
      </c>
    </row>
    <row r="343" spans="1:21" ht="12.75">
      <c r="A343" s="5"/>
      <c r="B343" s="5"/>
      <c r="C343" s="5"/>
      <c r="D343" s="5"/>
      <c r="E343" s="5"/>
      <c r="F343" s="5"/>
      <c r="G343" s="5"/>
      <c r="H343" s="5"/>
      <c r="I343" s="5"/>
      <c r="J343" s="8"/>
      <c r="M343" s="9">
        <f t="shared" si="51"/>
        <v>336</v>
      </c>
      <c r="N343" s="10">
        <f t="shared" si="52"/>
        <v>50740</v>
      </c>
      <c r="O343" s="13">
        <f t="shared" si="53"/>
        <v>-3919627.5550586428</v>
      </c>
      <c r="P343" s="13">
        <f t="shared" si="45"/>
        <v>902.5831234515701</v>
      </c>
      <c r="Q343" s="14">
        <f t="shared" si="46"/>
        <v>0</v>
      </c>
      <c r="R343" s="13">
        <f t="shared" si="47"/>
        <v>902.5831234515701</v>
      </c>
      <c r="S343" s="13">
        <f t="shared" si="48"/>
        <v>49897.927561684606</v>
      </c>
      <c r="T343" s="13">
        <f t="shared" si="49"/>
        <v>-48995.344438233034</v>
      </c>
      <c r="U343" s="13">
        <f t="shared" si="50"/>
        <v>-3969525.4826203273</v>
      </c>
    </row>
    <row r="344" spans="1:21" ht="12.75">
      <c r="A344" s="5"/>
      <c r="B344" s="5"/>
      <c r="C344" s="5"/>
      <c r="D344" s="5"/>
      <c r="E344" s="5"/>
      <c r="F344" s="5"/>
      <c r="G344" s="5"/>
      <c r="H344" s="5"/>
      <c r="I344" s="5"/>
      <c r="J344" s="8"/>
      <c r="M344" s="9">
        <f t="shared" si="51"/>
        <v>337</v>
      </c>
      <c r="N344" s="10">
        <f t="shared" si="52"/>
        <v>50771</v>
      </c>
      <c r="O344" s="13">
        <f t="shared" si="53"/>
        <v>-3969525.4826203273</v>
      </c>
      <c r="P344" s="13">
        <f t="shared" si="45"/>
        <v>902.5831234515701</v>
      </c>
      <c r="Q344" s="14">
        <f t="shared" si="46"/>
        <v>0</v>
      </c>
      <c r="R344" s="13">
        <f t="shared" si="47"/>
        <v>902.5831234515701</v>
      </c>
      <c r="S344" s="13">
        <f t="shared" si="48"/>
        <v>50521.65165620566</v>
      </c>
      <c r="T344" s="13">
        <f t="shared" si="49"/>
        <v>-49619.068532754085</v>
      </c>
      <c r="U344" s="13">
        <f t="shared" si="50"/>
        <v>-4020047.134276533</v>
      </c>
    </row>
    <row r="345" spans="1:21" ht="12.75">
      <c r="A345" s="5"/>
      <c r="B345" s="5"/>
      <c r="C345" s="5"/>
      <c r="D345" s="5"/>
      <c r="E345" s="5"/>
      <c r="F345" s="5"/>
      <c r="G345" s="5"/>
      <c r="H345" s="5"/>
      <c r="I345" s="5"/>
      <c r="J345" s="8"/>
      <c r="M345" s="9">
        <f t="shared" si="51"/>
        <v>338</v>
      </c>
      <c r="N345" s="10">
        <f t="shared" si="52"/>
        <v>50802</v>
      </c>
      <c r="O345" s="13">
        <f t="shared" si="53"/>
        <v>-4020047.134276533</v>
      </c>
      <c r="P345" s="13">
        <f t="shared" si="45"/>
        <v>902.5831234515701</v>
      </c>
      <c r="Q345" s="14">
        <f t="shared" si="46"/>
        <v>0</v>
      </c>
      <c r="R345" s="13">
        <f t="shared" si="47"/>
        <v>902.5831234515701</v>
      </c>
      <c r="S345" s="13">
        <f t="shared" si="48"/>
        <v>51153.172301908235</v>
      </c>
      <c r="T345" s="13">
        <f t="shared" si="49"/>
        <v>-50250.58917845666</v>
      </c>
      <c r="U345" s="13">
        <f t="shared" si="50"/>
        <v>-4071200.306578441</v>
      </c>
    </row>
    <row r="346" spans="1:21" ht="12.75">
      <c r="A346" s="5"/>
      <c r="B346" s="5"/>
      <c r="C346" s="5"/>
      <c r="D346" s="5"/>
      <c r="E346" s="5"/>
      <c r="F346" s="5"/>
      <c r="G346" s="5"/>
      <c r="H346" s="5"/>
      <c r="I346" s="5"/>
      <c r="J346" s="8"/>
      <c r="M346" s="9">
        <f t="shared" si="51"/>
        <v>339</v>
      </c>
      <c r="N346" s="10">
        <f t="shared" si="52"/>
        <v>50830</v>
      </c>
      <c r="O346" s="13">
        <f t="shared" si="53"/>
        <v>-4071200.306578441</v>
      </c>
      <c r="P346" s="13">
        <f t="shared" si="45"/>
        <v>902.5831234515701</v>
      </c>
      <c r="Q346" s="14">
        <f t="shared" si="46"/>
        <v>0</v>
      </c>
      <c r="R346" s="13">
        <f t="shared" si="47"/>
        <v>902.5831234515701</v>
      </c>
      <c r="S346" s="13">
        <f t="shared" si="48"/>
        <v>51792.58695568208</v>
      </c>
      <c r="T346" s="13">
        <f t="shared" si="49"/>
        <v>-50890.00383223051</v>
      </c>
      <c r="U346" s="13">
        <f t="shared" si="50"/>
        <v>-4122992.893534123</v>
      </c>
    </row>
    <row r="347" spans="1:21" ht="12.75">
      <c r="A347" s="5"/>
      <c r="B347" s="5"/>
      <c r="C347" s="5"/>
      <c r="D347" s="5"/>
      <c r="E347" s="5"/>
      <c r="F347" s="5"/>
      <c r="G347" s="5"/>
      <c r="H347" s="5"/>
      <c r="I347" s="5"/>
      <c r="J347" s="8"/>
      <c r="M347" s="9">
        <f t="shared" si="51"/>
        <v>340</v>
      </c>
      <c r="N347" s="10">
        <f t="shared" si="52"/>
        <v>50861</v>
      </c>
      <c r="O347" s="13">
        <f t="shared" si="53"/>
        <v>-4122992.893534123</v>
      </c>
      <c r="P347" s="13">
        <f t="shared" si="45"/>
        <v>902.5831234515701</v>
      </c>
      <c r="Q347" s="14">
        <f t="shared" si="46"/>
        <v>0</v>
      </c>
      <c r="R347" s="13">
        <f t="shared" si="47"/>
        <v>902.5831234515701</v>
      </c>
      <c r="S347" s="13">
        <f t="shared" si="48"/>
        <v>52439.99429262811</v>
      </c>
      <c r="T347" s="13">
        <f t="shared" si="49"/>
        <v>-51537.411169176536</v>
      </c>
      <c r="U347" s="13">
        <f t="shared" si="50"/>
        <v>-4175432.887826751</v>
      </c>
    </row>
    <row r="348" spans="1:21" ht="12.75">
      <c r="A348" s="5"/>
      <c r="B348" s="5"/>
      <c r="C348" s="5"/>
      <c r="D348" s="5"/>
      <c r="E348" s="5"/>
      <c r="F348" s="5"/>
      <c r="G348" s="5"/>
      <c r="H348" s="5"/>
      <c r="I348" s="5"/>
      <c r="J348" s="8"/>
      <c r="M348" s="9">
        <f t="shared" si="51"/>
        <v>341</v>
      </c>
      <c r="N348" s="10">
        <f t="shared" si="52"/>
        <v>50891</v>
      </c>
      <c r="O348" s="13">
        <f t="shared" si="53"/>
        <v>-4175432.887826751</v>
      </c>
      <c r="P348" s="13">
        <f t="shared" si="45"/>
        <v>902.5831234515701</v>
      </c>
      <c r="Q348" s="14">
        <f t="shared" si="46"/>
        <v>0</v>
      </c>
      <c r="R348" s="13">
        <f t="shared" si="47"/>
        <v>902.5831234515701</v>
      </c>
      <c r="S348" s="13">
        <f t="shared" si="48"/>
        <v>53095.49422128595</v>
      </c>
      <c r="T348" s="13">
        <f t="shared" si="49"/>
        <v>-52192.91109783438</v>
      </c>
      <c r="U348" s="13">
        <f t="shared" si="50"/>
        <v>-4228528.382048037</v>
      </c>
    </row>
    <row r="349" spans="1:21" ht="12.75">
      <c r="A349" s="5"/>
      <c r="B349" s="5"/>
      <c r="C349" s="5"/>
      <c r="D349" s="5"/>
      <c r="E349" s="5"/>
      <c r="F349" s="5"/>
      <c r="G349" s="5"/>
      <c r="H349" s="5"/>
      <c r="I349" s="5"/>
      <c r="J349" s="8"/>
      <c r="M349" s="9">
        <f t="shared" si="51"/>
        <v>342</v>
      </c>
      <c r="N349" s="10">
        <f t="shared" si="52"/>
        <v>50922</v>
      </c>
      <c r="O349" s="13">
        <f t="shared" si="53"/>
        <v>-4228528.382048037</v>
      </c>
      <c r="P349" s="13">
        <f t="shared" si="45"/>
        <v>902.5831234515701</v>
      </c>
      <c r="Q349" s="14">
        <f t="shared" si="46"/>
        <v>0</v>
      </c>
      <c r="R349" s="13">
        <f t="shared" si="47"/>
        <v>902.5831234515701</v>
      </c>
      <c r="S349" s="13">
        <f t="shared" si="48"/>
        <v>53759.18789905203</v>
      </c>
      <c r="T349" s="13">
        <f t="shared" si="49"/>
        <v>-52856.604775600455</v>
      </c>
      <c r="U349" s="13">
        <f t="shared" si="50"/>
        <v>-4282287.569947089</v>
      </c>
    </row>
    <row r="350" spans="1:21" ht="12.75">
      <c r="A350" s="5"/>
      <c r="B350" s="5"/>
      <c r="C350" s="5"/>
      <c r="D350" s="5"/>
      <c r="E350" s="5"/>
      <c r="F350" s="5"/>
      <c r="G350" s="5"/>
      <c r="H350" s="5"/>
      <c r="I350" s="5"/>
      <c r="J350" s="8"/>
      <c r="M350" s="9">
        <f t="shared" si="51"/>
        <v>343</v>
      </c>
      <c r="N350" s="10">
        <f t="shared" si="52"/>
        <v>50952</v>
      </c>
      <c r="O350" s="13">
        <f t="shared" si="53"/>
        <v>-4282287.569947089</v>
      </c>
      <c r="P350" s="13">
        <f t="shared" si="45"/>
        <v>902.5831234515701</v>
      </c>
      <c r="Q350" s="14">
        <f t="shared" si="46"/>
        <v>0</v>
      </c>
      <c r="R350" s="13">
        <f t="shared" si="47"/>
        <v>902.5831234515701</v>
      </c>
      <c r="S350" s="13">
        <f t="shared" si="48"/>
        <v>54431.177747790185</v>
      </c>
      <c r="T350" s="13">
        <f t="shared" si="49"/>
        <v>-53528.59462433861</v>
      </c>
      <c r="U350" s="13">
        <f t="shared" si="50"/>
        <v>-4336718.747694879</v>
      </c>
    </row>
    <row r="351" spans="1:21" ht="12.75">
      <c r="A351" s="5"/>
      <c r="B351" s="5"/>
      <c r="C351" s="5"/>
      <c r="D351" s="5"/>
      <c r="E351" s="5"/>
      <c r="F351" s="5"/>
      <c r="G351" s="5"/>
      <c r="H351" s="5"/>
      <c r="I351" s="5"/>
      <c r="J351" s="8"/>
      <c r="M351" s="9">
        <f t="shared" si="51"/>
        <v>344</v>
      </c>
      <c r="N351" s="10">
        <f t="shared" si="52"/>
        <v>50983</v>
      </c>
      <c r="O351" s="13">
        <f t="shared" si="53"/>
        <v>-4336718.747694879</v>
      </c>
      <c r="P351" s="13">
        <f t="shared" si="45"/>
        <v>902.5831234515701</v>
      </c>
      <c r="Q351" s="14">
        <f t="shared" si="46"/>
        <v>0</v>
      </c>
      <c r="R351" s="13">
        <f t="shared" si="47"/>
        <v>902.5831234515701</v>
      </c>
      <c r="S351" s="13">
        <f t="shared" si="48"/>
        <v>55111.56746963756</v>
      </c>
      <c r="T351" s="13">
        <f t="shared" si="49"/>
        <v>-54208.984346185985</v>
      </c>
      <c r="U351" s="13">
        <f t="shared" si="50"/>
        <v>-4391830.315164517</v>
      </c>
    </row>
    <row r="352" spans="1:21" ht="12.75">
      <c r="A352" s="5"/>
      <c r="B352" s="5"/>
      <c r="C352" s="5"/>
      <c r="D352" s="5"/>
      <c r="E352" s="5"/>
      <c r="F352" s="5"/>
      <c r="G352" s="5"/>
      <c r="H352" s="5"/>
      <c r="I352" s="5"/>
      <c r="J352" s="8"/>
      <c r="M352" s="9">
        <f t="shared" si="51"/>
        <v>345</v>
      </c>
      <c r="N352" s="10">
        <f t="shared" si="52"/>
        <v>51014</v>
      </c>
      <c r="O352" s="13">
        <f t="shared" si="53"/>
        <v>-4391830.315164517</v>
      </c>
      <c r="P352" s="13">
        <f t="shared" si="45"/>
        <v>902.5831234515701</v>
      </c>
      <c r="Q352" s="14">
        <f t="shared" si="46"/>
        <v>0</v>
      </c>
      <c r="R352" s="13">
        <f t="shared" si="47"/>
        <v>902.5831234515701</v>
      </c>
      <c r="S352" s="13">
        <f t="shared" si="48"/>
        <v>55800.462063008024</v>
      </c>
      <c r="T352" s="13">
        <f t="shared" si="49"/>
        <v>-54897.87893955645</v>
      </c>
      <c r="U352" s="13">
        <f t="shared" si="50"/>
        <v>-4447630.777227525</v>
      </c>
    </row>
    <row r="353" spans="1:21" ht="12.75">
      <c r="A353" s="5"/>
      <c r="B353" s="5"/>
      <c r="C353" s="5"/>
      <c r="D353" s="5"/>
      <c r="E353" s="5"/>
      <c r="F353" s="5"/>
      <c r="G353" s="5"/>
      <c r="H353" s="5"/>
      <c r="I353" s="5"/>
      <c r="J353" s="8"/>
      <c r="M353" s="9">
        <f t="shared" si="51"/>
        <v>346</v>
      </c>
      <c r="N353" s="10">
        <f t="shared" si="52"/>
        <v>51044</v>
      </c>
      <c r="O353" s="13">
        <f t="shared" si="53"/>
        <v>-4447630.777227525</v>
      </c>
      <c r="P353" s="13">
        <f t="shared" si="45"/>
        <v>902.5831234515701</v>
      </c>
      <c r="Q353" s="14">
        <f t="shared" si="46"/>
        <v>0</v>
      </c>
      <c r="R353" s="13">
        <f t="shared" si="47"/>
        <v>902.5831234515701</v>
      </c>
      <c r="S353" s="13">
        <f t="shared" si="48"/>
        <v>56497.96783879563</v>
      </c>
      <c r="T353" s="13">
        <f t="shared" si="49"/>
        <v>-55595.38471534406</v>
      </c>
      <c r="U353" s="13">
        <f t="shared" si="50"/>
        <v>-4504128.7450663205</v>
      </c>
    </row>
    <row r="354" spans="1:21" ht="12.75">
      <c r="A354" s="5"/>
      <c r="B354" s="5"/>
      <c r="C354" s="5"/>
      <c r="D354" s="5"/>
      <c r="E354" s="5"/>
      <c r="F354" s="5"/>
      <c r="G354" s="5"/>
      <c r="H354" s="5"/>
      <c r="I354" s="5"/>
      <c r="J354" s="8"/>
      <c r="M354" s="9">
        <f t="shared" si="51"/>
        <v>347</v>
      </c>
      <c r="N354" s="10">
        <f t="shared" si="52"/>
        <v>51075</v>
      </c>
      <c r="O354" s="13">
        <f t="shared" si="53"/>
        <v>-4504128.7450663205</v>
      </c>
      <c r="P354" s="13">
        <f t="shared" si="45"/>
        <v>902.5831234515701</v>
      </c>
      <c r="Q354" s="14">
        <f t="shared" si="46"/>
        <v>0</v>
      </c>
      <c r="R354" s="13">
        <f t="shared" si="47"/>
        <v>902.5831234515701</v>
      </c>
      <c r="S354" s="13">
        <f t="shared" si="48"/>
        <v>57204.19243678058</v>
      </c>
      <c r="T354" s="13">
        <f t="shared" si="49"/>
        <v>-56301.609313329005</v>
      </c>
      <c r="U354" s="13">
        <f t="shared" si="50"/>
        <v>-4561332.937503101</v>
      </c>
    </row>
    <row r="355" spans="1:21" ht="12.75">
      <c r="A355" s="5"/>
      <c r="B355" s="5"/>
      <c r="C355" s="5"/>
      <c r="D355" s="5"/>
      <c r="E355" s="5"/>
      <c r="F355" s="5"/>
      <c r="G355" s="5"/>
      <c r="H355" s="5"/>
      <c r="I355" s="5"/>
      <c r="J355" s="8"/>
      <c r="M355" s="9">
        <f t="shared" si="51"/>
        <v>348</v>
      </c>
      <c r="N355" s="10">
        <f t="shared" si="52"/>
        <v>51105</v>
      </c>
      <c r="O355" s="13">
        <f t="shared" si="53"/>
        <v>-4561332.937503101</v>
      </c>
      <c r="P355" s="13">
        <f t="shared" si="45"/>
        <v>902.5831234515701</v>
      </c>
      <c r="Q355" s="14">
        <f t="shared" si="46"/>
        <v>0</v>
      </c>
      <c r="R355" s="13">
        <f t="shared" si="47"/>
        <v>902.5831234515701</v>
      </c>
      <c r="S355" s="13">
        <f t="shared" si="48"/>
        <v>57919.24484224033</v>
      </c>
      <c r="T355" s="13">
        <f t="shared" si="49"/>
        <v>-57016.66171878876</v>
      </c>
      <c r="U355" s="13">
        <f t="shared" si="50"/>
        <v>-4619252.182345342</v>
      </c>
    </row>
    <row r="356" spans="1:21" ht="12.75">
      <c r="A356" s="5"/>
      <c r="B356" s="5"/>
      <c r="C356" s="5"/>
      <c r="D356" s="5"/>
      <c r="E356" s="5"/>
      <c r="F356" s="5"/>
      <c r="G356" s="5"/>
      <c r="H356" s="5"/>
      <c r="I356" s="5"/>
      <c r="J356" s="8"/>
      <c r="M356" s="9">
        <f t="shared" si="51"/>
        <v>349</v>
      </c>
      <c r="N356" s="10">
        <f t="shared" si="52"/>
        <v>51136</v>
      </c>
      <c r="O356" s="13">
        <f t="shared" si="53"/>
        <v>-4619252.182345342</v>
      </c>
      <c r="P356" s="13">
        <f t="shared" si="45"/>
        <v>902.5831234515701</v>
      </c>
      <c r="Q356" s="14">
        <f t="shared" si="46"/>
        <v>0</v>
      </c>
      <c r="R356" s="13">
        <f t="shared" si="47"/>
        <v>902.5831234515701</v>
      </c>
      <c r="S356" s="13">
        <f t="shared" si="48"/>
        <v>58643.23540276834</v>
      </c>
      <c r="T356" s="13">
        <f t="shared" si="49"/>
        <v>-57740.65227931677</v>
      </c>
      <c r="U356" s="13">
        <f t="shared" si="50"/>
        <v>-4677895.41774811</v>
      </c>
    </row>
    <row r="357" spans="1:21" ht="12.75">
      <c r="A357" s="5"/>
      <c r="B357" s="5"/>
      <c r="C357" s="5"/>
      <c r="D357" s="5"/>
      <c r="E357" s="5"/>
      <c r="F357" s="5"/>
      <c r="G357" s="5"/>
      <c r="H357" s="5"/>
      <c r="I357" s="5"/>
      <c r="J357" s="8"/>
      <c r="M357" s="9">
        <f t="shared" si="51"/>
        <v>350</v>
      </c>
      <c r="N357" s="10">
        <f t="shared" si="52"/>
        <v>51167</v>
      </c>
      <c r="O357" s="13">
        <f t="shared" si="53"/>
        <v>-4677895.41774811</v>
      </c>
      <c r="P357" s="13">
        <f t="shared" si="45"/>
        <v>902.5831234515701</v>
      </c>
      <c r="Q357" s="14">
        <f t="shared" si="46"/>
        <v>0</v>
      </c>
      <c r="R357" s="13">
        <f t="shared" si="47"/>
        <v>902.5831234515701</v>
      </c>
      <c r="S357" s="13">
        <f t="shared" si="48"/>
        <v>59376.275845302946</v>
      </c>
      <c r="T357" s="13">
        <f t="shared" si="49"/>
        <v>-58473.692721851374</v>
      </c>
      <c r="U357" s="13">
        <f t="shared" si="50"/>
        <v>-4737271.693593414</v>
      </c>
    </row>
    <row r="358" spans="1:21" ht="12.75">
      <c r="A358" s="5"/>
      <c r="B358" s="5"/>
      <c r="C358" s="5"/>
      <c r="D358" s="5"/>
      <c r="E358" s="5"/>
      <c r="F358" s="5"/>
      <c r="G358" s="5"/>
      <c r="H358" s="5"/>
      <c r="I358" s="5"/>
      <c r="J358" s="8"/>
      <c r="M358" s="9">
        <f t="shared" si="51"/>
        <v>351</v>
      </c>
      <c r="N358" s="10">
        <f t="shared" si="52"/>
        <v>51196</v>
      </c>
      <c r="O358" s="13">
        <f t="shared" si="53"/>
        <v>-4737271.693593414</v>
      </c>
      <c r="P358" s="13">
        <f t="shared" si="45"/>
        <v>902.5831234515701</v>
      </c>
      <c r="Q358" s="14">
        <f t="shared" si="46"/>
        <v>0</v>
      </c>
      <c r="R358" s="13">
        <f t="shared" si="47"/>
        <v>902.5831234515701</v>
      </c>
      <c r="S358" s="13">
        <f t="shared" si="48"/>
        <v>60118.47929336924</v>
      </c>
      <c r="T358" s="13">
        <f t="shared" si="49"/>
        <v>-59215.896169917665</v>
      </c>
      <c r="U358" s="13">
        <f t="shared" si="50"/>
        <v>-4797390.172886783</v>
      </c>
    </row>
    <row r="359" spans="1:21" ht="12.75">
      <c r="A359" s="5"/>
      <c r="B359" s="5"/>
      <c r="C359" s="5"/>
      <c r="D359" s="5"/>
      <c r="E359" s="5"/>
      <c r="F359" s="5"/>
      <c r="G359" s="5"/>
      <c r="H359" s="5"/>
      <c r="I359" s="5"/>
      <c r="J359" s="8"/>
      <c r="M359" s="9">
        <f t="shared" si="51"/>
        <v>352</v>
      </c>
      <c r="N359" s="10">
        <f t="shared" si="52"/>
        <v>51227</v>
      </c>
      <c r="O359" s="13">
        <f t="shared" si="53"/>
        <v>-4797390.172886783</v>
      </c>
      <c r="P359" s="13">
        <f t="shared" si="45"/>
        <v>902.5831234515701</v>
      </c>
      <c r="Q359" s="14">
        <f t="shared" si="46"/>
        <v>0</v>
      </c>
      <c r="R359" s="13">
        <f t="shared" si="47"/>
        <v>902.5831234515701</v>
      </c>
      <c r="S359" s="13">
        <f t="shared" si="48"/>
        <v>60869.96028453636</v>
      </c>
      <c r="T359" s="13">
        <f t="shared" si="49"/>
        <v>-59967.37716108479</v>
      </c>
      <c r="U359" s="13">
        <f t="shared" si="50"/>
        <v>-4858260.13317132</v>
      </c>
    </row>
    <row r="360" spans="1:21" ht="12.75">
      <c r="A360" s="5"/>
      <c r="B360" s="5"/>
      <c r="C360" s="5"/>
      <c r="D360" s="5"/>
      <c r="E360" s="5"/>
      <c r="F360" s="5"/>
      <c r="G360" s="5"/>
      <c r="H360" s="5"/>
      <c r="I360" s="5"/>
      <c r="J360" s="8"/>
      <c r="M360" s="9">
        <f t="shared" si="51"/>
        <v>353</v>
      </c>
      <c r="N360" s="10">
        <f t="shared" si="52"/>
        <v>51257</v>
      </c>
      <c r="O360" s="13">
        <f t="shared" si="53"/>
        <v>-4858260.13317132</v>
      </c>
      <c r="P360" s="13">
        <f t="shared" si="45"/>
        <v>902.5831234515701</v>
      </c>
      <c r="Q360" s="14">
        <f t="shared" si="46"/>
        <v>0</v>
      </c>
      <c r="R360" s="13">
        <f t="shared" si="47"/>
        <v>902.5831234515701</v>
      </c>
      <c r="S360" s="13">
        <f t="shared" si="48"/>
        <v>61630.83478809307</v>
      </c>
      <c r="T360" s="13">
        <f t="shared" si="49"/>
        <v>-60728.251664641495</v>
      </c>
      <c r="U360" s="13">
        <f t="shared" si="50"/>
        <v>-4919890.967959413</v>
      </c>
    </row>
    <row r="361" spans="1:21" ht="12.75">
      <c r="A361" s="5"/>
      <c r="B361" s="5"/>
      <c r="C361" s="5"/>
      <c r="D361" s="5"/>
      <c r="E361" s="5"/>
      <c r="F361" s="5"/>
      <c r="G361" s="5"/>
      <c r="H361" s="5"/>
      <c r="I361" s="5"/>
      <c r="J361" s="8"/>
      <c r="M361" s="9">
        <f t="shared" si="51"/>
        <v>354</v>
      </c>
      <c r="N361" s="10">
        <f t="shared" si="52"/>
        <v>51288</v>
      </c>
      <c r="O361" s="13">
        <f t="shared" si="53"/>
        <v>-4919890.967959413</v>
      </c>
      <c r="P361" s="13">
        <f t="shared" si="45"/>
        <v>902.5831234515701</v>
      </c>
      <c r="Q361" s="14">
        <f t="shared" si="46"/>
        <v>0</v>
      </c>
      <c r="R361" s="13">
        <f t="shared" si="47"/>
        <v>902.5831234515701</v>
      </c>
      <c r="S361" s="13">
        <f t="shared" si="48"/>
        <v>62401.220222944234</v>
      </c>
      <c r="T361" s="13">
        <f t="shared" si="49"/>
        <v>-61498.63709949266</v>
      </c>
      <c r="U361" s="13">
        <f t="shared" si="50"/>
        <v>-4982292.188182358</v>
      </c>
    </row>
    <row r="362" spans="1:21" ht="12.75">
      <c r="A362" s="5"/>
      <c r="B362" s="5"/>
      <c r="C362" s="5"/>
      <c r="D362" s="5"/>
      <c r="E362" s="5"/>
      <c r="F362" s="5"/>
      <c r="G362" s="5"/>
      <c r="H362" s="5"/>
      <c r="I362" s="5"/>
      <c r="J362" s="8"/>
      <c r="M362" s="9">
        <f t="shared" si="51"/>
        <v>355</v>
      </c>
      <c r="N362" s="10">
        <f t="shared" si="52"/>
        <v>51318</v>
      </c>
      <c r="O362" s="13">
        <f t="shared" si="53"/>
        <v>-4982292.188182358</v>
      </c>
      <c r="P362" s="13">
        <f t="shared" si="45"/>
        <v>902.5831234515701</v>
      </c>
      <c r="Q362" s="14">
        <f t="shared" si="46"/>
        <v>0</v>
      </c>
      <c r="R362" s="13">
        <f t="shared" si="47"/>
        <v>902.5831234515701</v>
      </c>
      <c r="S362" s="13">
        <f t="shared" si="48"/>
        <v>63181.23547573104</v>
      </c>
      <c r="T362" s="13">
        <f t="shared" si="49"/>
        <v>-62278.65235227947</v>
      </c>
      <c r="U362" s="13">
        <f t="shared" si="50"/>
        <v>-5045473.423658089</v>
      </c>
    </row>
    <row r="363" spans="1:21" ht="12.75">
      <c r="A363" s="5"/>
      <c r="B363" s="5"/>
      <c r="C363" s="5"/>
      <c r="D363" s="5"/>
      <c r="E363" s="5"/>
      <c r="F363" s="5"/>
      <c r="G363" s="5"/>
      <c r="H363" s="5"/>
      <c r="I363" s="5"/>
      <c r="J363" s="8"/>
      <c r="M363" s="9">
        <f t="shared" si="51"/>
        <v>356</v>
      </c>
      <c r="N363" s="10">
        <f t="shared" si="52"/>
        <v>51349</v>
      </c>
      <c r="O363" s="13">
        <f t="shared" si="53"/>
        <v>-5045473.423658089</v>
      </c>
      <c r="P363" s="13">
        <f t="shared" si="45"/>
        <v>902.5831234515701</v>
      </c>
      <c r="Q363" s="14">
        <f t="shared" si="46"/>
        <v>0</v>
      </c>
      <c r="R363" s="13">
        <f t="shared" si="47"/>
        <v>902.5831234515701</v>
      </c>
      <c r="S363" s="13">
        <f t="shared" si="48"/>
        <v>63971.00091917768</v>
      </c>
      <c r="T363" s="13">
        <f t="shared" si="49"/>
        <v>-63068.417795726105</v>
      </c>
      <c r="U363" s="13">
        <f t="shared" si="50"/>
        <v>-5109444.424577267</v>
      </c>
    </row>
    <row r="364" spans="1:21" ht="12.75">
      <c r="A364" s="5"/>
      <c r="B364" s="5"/>
      <c r="C364" s="5"/>
      <c r="D364" s="5"/>
      <c r="E364" s="5"/>
      <c r="F364" s="5"/>
      <c r="G364" s="5"/>
      <c r="H364" s="5"/>
      <c r="I364" s="5"/>
      <c r="J364" s="8"/>
      <c r="M364" s="9">
        <f t="shared" si="51"/>
        <v>357</v>
      </c>
      <c r="N364" s="10">
        <f t="shared" si="52"/>
        <v>51380</v>
      </c>
      <c r="O364" s="13">
        <f t="shared" si="53"/>
        <v>-5109444.424577267</v>
      </c>
      <c r="P364" s="13">
        <f t="shared" si="45"/>
        <v>902.5831234515701</v>
      </c>
      <c r="Q364" s="14">
        <f t="shared" si="46"/>
        <v>0</v>
      </c>
      <c r="R364" s="13">
        <f t="shared" si="47"/>
        <v>902.5831234515701</v>
      </c>
      <c r="S364" s="13">
        <f t="shared" si="48"/>
        <v>64770.63843066741</v>
      </c>
      <c r="T364" s="13">
        <f t="shared" si="49"/>
        <v>-63868.05530721584</v>
      </c>
      <c r="U364" s="13">
        <f t="shared" si="50"/>
        <v>-5174215.063007934</v>
      </c>
    </row>
    <row r="365" spans="1:21" ht="12.75">
      <c r="A365" s="5"/>
      <c r="B365" s="5"/>
      <c r="C365" s="5"/>
      <c r="D365" s="5"/>
      <c r="E365" s="5"/>
      <c r="F365" s="5"/>
      <c r="G365" s="5"/>
      <c r="H365" s="5"/>
      <c r="I365" s="5"/>
      <c r="J365" s="8"/>
      <c r="M365" s="9">
        <f t="shared" si="51"/>
        <v>358</v>
      </c>
      <c r="N365" s="10">
        <f t="shared" si="52"/>
        <v>51410</v>
      </c>
      <c r="O365" s="13">
        <f t="shared" si="53"/>
        <v>-5174215.063007934</v>
      </c>
      <c r="P365" s="13">
        <f t="shared" si="45"/>
        <v>902.5831234515701</v>
      </c>
      <c r="Q365" s="14">
        <f t="shared" si="46"/>
        <v>0</v>
      </c>
      <c r="R365" s="13">
        <f t="shared" si="47"/>
        <v>902.5831234515701</v>
      </c>
      <c r="S365" s="13">
        <f t="shared" si="48"/>
        <v>65580.27141105075</v>
      </c>
      <c r="T365" s="13">
        <f t="shared" si="49"/>
        <v>-64677.68828759918</v>
      </c>
      <c r="U365" s="13">
        <f t="shared" si="50"/>
        <v>-5239795.334418985</v>
      </c>
    </row>
    <row r="366" spans="1:21" ht="12.75">
      <c r="A366" s="5"/>
      <c r="B366" s="5"/>
      <c r="C366" s="5"/>
      <c r="D366" s="5"/>
      <c r="E366" s="5"/>
      <c r="F366" s="5"/>
      <c r="G366" s="5"/>
      <c r="H366" s="5"/>
      <c r="I366" s="5"/>
      <c r="J366" s="8"/>
      <c r="M366" s="9">
        <f t="shared" si="51"/>
        <v>359</v>
      </c>
      <c r="N366" s="10">
        <f t="shared" si="52"/>
        <v>51441</v>
      </c>
      <c r="O366" s="13">
        <f t="shared" si="53"/>
        <v>-5239795.334418985</v>
      </c>
      <c r="P366" s="13">
        <f t="shared" si="45"/>
        <v>902.5831234515701</v>
      </c>
      <c r="Q366" s="14">
        <f t="shared" si="46"/>
        <v>0</v>
      </c>
      <c r="R366" s="13">
        <f t="shared" si="47"/>
        <v>902.5831234515701</v>
      </c>
      <c r="S366" s="13">
        <f t="shared" si="48"/>
        <v>66400.02480368888</v>
      </c>
      <c r="T366" s="13">
        <f t="shared" si="49"/>
        <v>-65497.44168023731</v>
      </c>
      <c r="U366" s="13">
        <f t="shared" si="50"/>
        <v>-5306195.359222674</v>
      </c>
    </row>
    <row r="367" spans="1:21" ht="12.75">
      <c r="A367" s="5"/>
      <c r="B367" s="5"/>
      <c r="C367" s="5"/>
      <c r="D367" s="5"/>
      <c r="E367" s="5"/>
      <c r="F367" s="5"/>
      <c r="G367" s="5"/>
      <c r="H367" s="5"/>
      <c r="I367" s="5"/>
      <c r="J367" s="8"/>
      <c r="M367" s="9">
        <f t="shared" si="51"/>
        <v>360</v>
      </c>
      <c r="N367" s="10">
        <f t="shared" si="52"/>
        <v>51471</v>
      </c>
      <c r="O367" s="13">
        <f t="shared" si="53"/>
        <v>-5306195.359222674</v>
      </c>
      <c r="P367" s="13">
        <f t="shared" si="45"/>
        <v>902.5831234515701</v>
      </c>
      <c r="Q367" s="14">
        <f t="shared" si="46"/>
        <v>0</v>
      </c>
      <c r="R367" s="13">
        <f t="shared" si="47"/>
        <v>902.5831234515701</v>
      </c>
      <c r="S367" s="13">
        <f t="shared" si="48"/>
        <v>67230.02511373498</v>
      </c>
      <c r="T367" s="13">
        <f t="shared" si="49"/>
        <v>-66327.44199028342</v>
      </c>
      <c r="U367" s="13">
        <f t="shared" si="50"/>
        <v>-5373425.384336409</v>
      </c>
    </row>
    <row r="368" spans="1:10" ht="12.75">
      <c r="A368" s="5"/>
      <c r="B368" s="5"/>
      <c r="C368" s="5"/>
      <c r="D368" s="5"/>
      <c r="E368" s="5"/>
      <c r="F368" s="5"/>
      <c r="G368" s="5"/>
      <c r="H368" s="5"/>
      <c r="I368" s="5"/>
      <c r="J368" s="8"/>
    </row>
    <row r="369" spans="1:10" ht="12.75">
      <c r="A369" s="5"/>
      <c r="B369" s="5"/>
      <c r="C369" s="5"/>
      <c r="D369" s="5"/>
      <c r="E369" s="5"/>
      <c r="F369" s="5"/>
      <c r="G369" s="5"/>
      <c r="H369" s="5"/>
      <c r="I369" s="5"/>
      <c r="J369" s="8"/>
    </row>
    <row r="370" spans="1:10" ht="12.75">
      <c r="A370" s="5"/>
      <c r="B370" s="5"/>
      <c r="C370" s="5"/>
      <c r="D370" s="5"/>
      <c r="E370" s="5"/>
      <c r="F370" s="5"/>
      <c r="G370" s="5"/>
      <c r="H370" s="5"/>
      <c r="I370" s="5"/>
      <c r="J370" s="8"/>
    </row>
    <row r="371" spans="1:10" ht="12.75">
      <c r="A371" s="5"/>
      <c r="B371" s="5"/>
      <c r="C371" s="5"/>
      <c r="D371" s="5"/>
      <c r="E371" s="5"/>
      <c r="F371" s="5"/>
      <c r="G371" s="5"/>
      <c r="H371" s="5"/>
      <c r="I371" s="5"/>
      <c r="J371" s="8"/>
    </row>
    <row r="372" spans="1:10" ht="12.75">
      <c r="A372" s="5"/>
      <c r="B372" s="5"/>
      <c r="C372" s="5"/>
      <c r="D372" s="5"/>
      <c r="E372" s="5"/>
      <c r="F372" s="5"/>
      <c r="G372" s="5"/>
      <c r="H372" s="5"/>
      <c r="I372" s="5"/>
      <c r="J372" s="8"/>
    </row>
    <row r="373" spans="1:10" ht="12.75">
      <c r="A373" s="5"/>
      <c r="B373" s="5"/>
      <c r="C373" s="5"/>
      <c r="D373" s="5"/>
      <c r="E373" s="5"/>
      <c r="F373" s="5"/>
      <c r="G373" s="5"/>
      <c r="H373" s="5"/>
      <c r="I373" s="5"/>
      <c r="J373" s="8"/>
    </row>
    <row r="374" spans="1:10" ht="12.75">
      <c r="A374" s="5"/>
      <c r="B374" s="5"/>
      <c r="C374" s="5"/>
      <c r="D374" s="5"/>
      <c r="E374" s="5"/>
      <c r="F374" s="5"/>
      <c r="G374" s="5"/>
      <c r="H374" s="5"/>
      <c r="I374" s="5"/>
      <c r="J374" s="8"/>
    </row>
    <row r="375" spans="1:10" ht="12.75">
      <c r="A375" s="5"/>
      <c r="B375" s="5"/>
      <c r="C375" s="5"/>
      <c r="D375" s="5"/>
      <c r="E375" s="5"/>
      <c r="F375" s="5"/>
      <c r="G375" s="5"/>
      <c r="H375" s="5"/>
      <c r="I375" s="5"/>
      <c r="J375" s="8"/>
    </row>
    <row r="376" spans="1:10" ht="12.75">
      <c r="A376" s="5"/>
      <c r="B376" s="5"/>
      <c r="C376" s="5"/>
      <c r="D376" s="5"/>
      <c r="E376" s="5"/>
      <c r="F376" s="5"/>
      <c r="G376" s="5"/>
      <c r="H376" s="5"/>
      <c r="I376" s="5"/>
      <c r="J376" s="8"/>
    </row>
    <row r="377" spans="1:10" ht="12.75">
      <c r="A377" s="5"/>
      <c r="B377" s="5"/>
      <c r="C377" s="5"/>
      <c r="D377" s="5"/>
      <c r="E377" s="5"/>
      <c r="F377" s="5"/>
      <c r="G377" s="5"/>
      <c r="H377" s="5"/>
      <c r="I377" s="5"/>
      <c r="J377" s="8"/>
    </row>
    <row r="378" spans="1:10" ht="12.75">
      <c r="A378" s="5"/>
      <c r="B378" s="5"/>
      <c r="C378" s="5"/>
      <c r="D378" s="5"/>
      <c r="E378" s="5"/>
      <c r="F378" s="5"/>
      <c r="G378" s="5"/>
      <c r="H378" s="5"/>
      <c r="I378" s="5"/>
      <c r="J378" s="8"/>
    </row>
    <row r="379" spans="1:10" ht="12.75">
      <c r="A379" s="5"/>
      <c r="B379" s="5"/>
      <c r="C379" s="5"/>
      <c r="D379" s="5"/>
      <c r="E379" s="5"/>
      <c r="F379" s="5"/>
      <c r="G379" s="5"/>
      <c r="H379" s="5"/>
      <c r="I379" s="5"/>
      <c r="J379" s="8"/>
    </row>
    <row r="380" spans="1:10" ht="12.75">
      <c r="A380" s="5"/>
      <c r="B380" s="5"/>
      <c r="C380" s="5"/>
      <c r="D380" s="5"/>
      <c r="E380" s="5"/>
      <c r="F380" s="5"/>
      <c r="G380" s="5"/>
      <c r="H380" s="5"/>
      <c r="I380" s="5"/>
      <c r="J380" s="8"/>
    </row>
    <row r="381" spans="1:10" ht="12.75">
      <c r="A381" s="5"/>
      <c r="B381" s="5"/>
      <c r="C381" s="5"/>
      <c r="D381" s="5"/>
      <c r="E381" s="5"/>
      <c r="F381" s="5"/>
      <c r="G381" s="5"/>
      <c r="H381" s="5"/>
      <c r="I381" s="5"/>
      <c r="J381" s="8"/>
    </row>
    <row r="382" spans="1:10" ht="12.75">
      <c r="A382" s="5"/>
      <c r="B382" s="5"/>
      <c r="C382" s="5"/>
      <c r="D382" s="5"/>
      <c r="E382" s="5"/>
      <c r="F382" s="5"/>
      <c r="G382" s="5"/>
      <c r="H382" s="5"/>
      <c r="I382" s="5"/>
      <c r="J382" s="8"/>
    </row>
    <row r="383" spans="1:10" ht="12.75">
      <c r="A383" s="5"/>
      <c r="B383" s="5"/>
      <c r="C383" s="5"/>
      <c r="D383" s="5"/>
      <c r="E383" s="5"/>
      <c r="F383" s="5"/>
      <c r="G383" s="5"/>
      <c r="H383" s="5"/>
      <c r="I383" s="5"/>
      <c r="J383" s="8"/>
    </row>
    <row r="384" spans="1:10" ht="12.75">
      <c r="A384" s="5"/>
      <c r="B384" s="5"/>
      <c r="C384" s="5"/>
      <c r="D384" s="5"/>
      <c r="E384" s="5"/>
      <c r="F384" s="5"/>
      <c r="G384" s="5"/>
      <c r="H384" s="5"/>
      <c r="I384" s="5"/>
      <c r="J384" s="8"/>
    </row>
    <row r="385" spans="1:10" ht="12.75">
      <c r="A385" s="5"/>
      <c r="B385" s="5"/>
      <c r="C385" s="5"/>
      <c r="D385" s="5"/>
      <c r="E385" s="5"/>
      <c r="F385" s="5"/>
      <c r="G385" s="5"/>
      <c r="H385" s="5"/>
      <c r="I385" s="5"/>
      <c r="J385" s="8"/>
    </row>
    <row r="386" spans="1:10" ht="12.75">
      <c r="A386" s="5"/>
      <c r="B386" s="5"/>
      <c r="C386" s="5"/>
      <c r="D386" s="5"/>
      <c r="E386" s="5"/>
      <c r="F386" s="5"/>
      <c r="G386" s="5"/>
      <c r="H386" s="5"/>
      <c r="I386" s="5"/>
      <c r="J386" s="8"/>
    </row>
    <row r="387" spans="1:10" ht="12.75">
      <c r="A387" s="5"/>
      <c r="B387" s="5"/>
      <c r="C387" s="5"/>
      <c r="D387" s="5"/>
      <c r="E387" s="5"/>
      <c r="F387" s="5"/>
      <c r="G387" s="5"/>
      <c r="H387" s="5"/>
      <c r="I387" s="5"/>
      <c r="J387" s="8"/>
    </row>
    <row r="388" spans="1:10" ht="12.75">
      <c r="A388" s="5"/>
      <c r="B388" s="5"/>
      <c r="C388" s="5"/>
      <c r="D388" s="5"/>
      <c r="E388" s="5"/>
      <c r="F388" s="5"/>
      <c r="G388" s="5"/>
      <c r="H388" s="5"/>
      <c r="I388" s="5"/>
      <c r="J388" s="8"/>
    </row>
    <row r="389" spans="1:10" ht="12.75">
      <c r="A389" s="5"/>
      <c r="B389" s="5"/>
      <c r="C389" s="5"/>
      <c r="D389" s="5"/>
      <c r="E389" s="5"/>
      <c r="F389" s="5"/>
      <c r="G389" s="5"/>
      <c r="H389" s="5"/>
      <c r="I389" s="5"/>
      <c r="J389" s="8"/>
    </row>
    <row r="390" spans="1:10" ht="12.75">
      <c r="A390" s="5"/>
      <c r="B390" s="5"/>
      <c r="C390" s="5"/>
      <c r="D390" s="5"/>
      <c r="E390" s="5"/>
      <c r="F390" s="5"/>
      <c r="G390" s="5"/>
      <c r="H390" s="5"/>
      <c r="I390" s="5"/>
      <c r="J390" s="8"/>
    </row>
    <row r="391" spans="1:10" ht="12.75">
      <c r="A391" s="5"/>
      <c r="B391" s="5"/>
      <c r="C391" s="5"/>
      <c r="D391" s="5"/>
      <c r="E391" s="5"/>
      <c r="F391" s="5"/>
      <c r="G391" s="5"/>
      <c r="H391" s="5"/>
      <c r="I391" s="5"/>
      <c r="J391" s="8"/>
    </row>
    <row r="392" spans="3:10" ht="12.75">
      <c r="C392" s="5"/>
      <c r="D392" s="5"/>
      <c r="E392" s="5"/>
      <c r="F392" s="5"/>
      <c r="G392" s="5"/>
      <c r="H392" s="5"/>
      <c r="I392" s="5"/>
      <c r="J392" s="8"/>
    </row>
    <row r="393" spans="1:10" ht="12.75">
      <c r="A393" s="5"/>
      <c r="B393" s="5"/>
      <c r="C393" s="5"/>
      <c r="D393" s="5"/>
      <c r="E393" s="5"/>
      <c r="F393" s="5"/>
      <c r="G393" s="5"/>
      <c r="H393" s="5"/>
      <c r="I393" s="5"/>
      <c r="J393" s="8"/>
    </row>
    <row r="394" spans="1:10" ht="12.75">
      <c r="A394" s="5"/>
      <c r="B394" s="5"/>
      <c r="C394" s="5"/>
      <c r="D394" s="5"/>
      <c r="E394" s="5"/>
      <c r="F394" s="5"/>
      <c r="G394" s="5"/>
      <c r="H394" s="5"/>
      <c r="I394" s="5"/>
      <c r="J394" s="8"/>
    </row>
    <row r="395" spans="1:10" ht="12.75">
      <c r="A395" s="5"/>
      <c r="B395" s="5"/>
      <c r="C395" s="5"/>
      <c r="D395" s="5"/>
      <c r="E395" s="5"/>
      <c r="F395" s="5"/>
      <c r="G395" s="5"/>
      <c r="H395" s="5"/>
      <c r="I395" s="5"/>
      <c r="J395" s="8"/>
    </row>
    <row r="396" spans="1:10" ht="12.75">
      <c r="A396" s="5"/>
      <c r="B396" s="5"/>
      <c r="C396" s="5"/>
      <c r="D396" s="5"/>
      <c r="E396" s="5"/>
      <c r="F396" s="5"/>
      <c r="G396" s="5"/>
      <c r="H396" s="5"/>
      <c r="I396" s="5"/>
      <c r="J396" s="8"/>
    </row>
    <row r="397" spans="1:10" ht="12.75">
      <c r="A397" s="5"/>
      <c r="B397" s="5"/>
      <c r="C397" s="5"/>
      <c r="D397" s="5"/>
      <c r="E397" s="5"/>
      <c r="F397" s="5"/>
      <c r="G397" s="5"/>
      <c r="H397" s="5"/>
      <c r="I397" s="5"/>
      <c r="J397" s="8"/>
    </row>
    <row r="398" spans="1:10" ht="12.75">
      <c r="A398" s="5"/>
      <c r="B398" s="5"/>
      <c r="C398" s="5"/>
      <c r="D398" s="5"/>
      <c r="E398" s="5"/>
      <c r="F398" s="5"/>
      <c r="G398" s="5"/>
      <c r="H398" s="5"/>
      <c r="I398" s="5"/>
      <c r="J398" s="8"/>
    </row>
    <row r="399" spans="1:10" ht="12.75">
      <c r="A399" s="5"/>
      <c r="B399" s="5"/>
      <c r="C399" s="5"/>
      <c r="D399" s="5"/>
      <c r="E399" s="5"/>
      <c r="F399" s="5"/>
      <c r="G399" s="5"/>
      <c r="H399" s="5"/>
      <c r="I399" s="5"/>
      <c r="J399" s="8"/>
    </row>
    <row r="400" spans="1:10" ht="12.75">
      <c r="A400" s="5"/>
      <c r="B400" s="5"/>
      <c r="C400" s="5"/>
      <c r="D400" s="5"/>
      <c r="E400" s="5"/>
      <c r="F400" s="5"/>
      <c r="G400" s="5"/>
      <c r="H400" s="5"/>
      <c r="I400" s="5"/>
      <c r="J400" s="8"/>
    </row>
    <row r="401" spans="1:10" ht="12.75">
      <c r="A401" s="5"/>
      <c r="B401" s="5"/>
      <c r="C401" s="5"/>
      <c r="D401" s="5"/>
      <c r="E401" s="5"/>
      <c r="F401" s="5"/>
      <c r="G401" s="5"/>
      <c r="H401" s="5"/>
      <c r="I401" s="5"/>
      <c r="J401" s="8"/>
    </row>
    <row r="402" spans="1:10" ht="12.75">
      <c r="A402" s="5"/>
      <c r="B402" s="5"/>
      <c r="C402" s="5"/>
      <c r="D402" s="5"/>
      <c r="E402" s="5"/>
      <c r="F402" s="5"/>
      <c r="G402" s="5"/>
      <c r="H402" s="5"/>
      <c r="I402" s="5"/>
      <c r="J402" s="8"/>
    </row>
    <row r="403" spans="3:10" ht="12.75">
      <c r="C403" s="5"/>
      <c r="D403" s="5"/>
      <c r="E403" s="5"/>
      <c r="F403" s="5"/>
      <c r="G403" s="5"/>
      <c r="H403" s="5"/>
      <c r="I403" s="5"/>
      <c r="J403" s="8"/>
    </row>
    <row r="404" spans="3:10" ht="12.75">
      <c r="C404" s="5"/>
      <c r="D404" s="5"/>
      <c r="E404" s="5"/>
      <c r="F404" s="5"/>
      <c r="G404" s="5"/>
      <c r="H404" s="5"/>
      <c r="I404" s="5"/>
      <c r="J404" s="8"/>
    </row>
    <row r="405" spans="3:10" ht="12.75">
      <c r="C405" s="5"/>
      <c r="D405" s="5"/>
      <c r="E405" s="5"/>
      <c r="F405" s="5"/>
      <c r="G405" s="5"/>
      <c r="H405" s="5"/>
      <c r="I405" s="5"/>
      <c r="J405" s="8"/>
    </row>
    <row r="406" spans="3:10" ht="12.75">
      <c r="C406" s="5"/>
      <c r="D406" s="5"/>
      <c r="E406" s="5"/>
      <c r="F406" s="5"/>
      <c r="G406" s="5"/>
      <c r="H406" s="5"/>
      <c r="I406" s="5"/>
      <c r="J406" s="8"/>
    </row>
    <row r="407" spans="3:10" ht="12.75">
      <c r="C407" s="5"/>
      <c r="D407" s="5"/>
      <c r="E407" s="5"/>
      <c r="F407" s="5"/>
      <c r="G407" s="5"/>
      <c r="H407" s="5"/>
      <c r="I407" s="5"/>
      <c r="J407" s="45"/>
    </row>
    <row r="408" ht="12.75">
      <c r="J408" s="45"/>
    </row>
    <row r="409" spans="3:10" ht="12.75">
      <c r="C409" s="5"/>
      <c r="D409" s="5"/>
      <c r="E409" s="5"/>
      <c r="F409" s="5"/>
      <c r="G409" s="5"/>
      <c r="H409" s="5"/>
      <c r="I409" s="5"/>
      <c r="J409" s="5"/>
    </row>
    <row r="410" spans="3:10" ht="12.75">
      <c r="C410" s="5"/>
      <c r="D410" s="5"/>
      <c r="E410" s="5"/>
      <c r="F410" s="5"/>
      <c r="G410" s="5"/>
      <c r="H410" s="5"/>
      <c r="I410" s="5"/>
      <c r="J410" s="5"/>
    </row>
    <row r="411" spans="3:10" ht="12.75">
      <c r="C411" s="5"/>
      <c r="D411" s="5"/>
      <c r="E411" s="5"/>
      <c r="F411" s="5"/>
      <c r="G411" s="5"/>
      <c r="H411" s="5"/>
      <c r="I411" s="5"/>
      <c r="J411" s="5"/>
    </row>
    <row r="412" spans="3:10" ht="12.75">
      <c r="C412" s="5"/>
      <c r="D412" s="5"/>
      <c r="E412" s="5"/>
      <c r="F412" s="5"/>
      <c r="G412" s="5"/>
      <c r="H412" s="5"/>
      <c r="I412" s="5"/>
      <c r="J412" s="5"/>
    </row>
    <row r="413" spans="3:10" ht="12.75">
      <c r="C413" s="5"/>
      <c r="D413" s="5"/>
      <c r="E413" s="5"/>
      <c r="F413" s="5"/>
      <c r="G413" s="5"/>
      <c r="H413" s="5"/>
      <c r="I413" s="5"/>
      <c r="J413" s="5"/>
    </row>
    <row r="414" spans="3:10" ht="12.75">
      <c r="C414" s="5"/>
      <c r="D414" s="5"/>
      <c r="E414" s="5"/>
      <c r="F414" s="5"/>
      <c r="G414" s="5"/>
      <c r="H414" s="5"/>
      <c r="I414" s="5"/>
      <c r="J414" s="5"/>
    </row>
    <row r="415" spans="3:10" ht="12.75">
      <c r="C415" s="5"/>
      <c r="D415" s="5"/>
      <c r="E415" s="5"/>
      <c r="F415" s="5"/>
      <c r="G415" s="5"/>
      <c r="H415" s="5"/>
      <c r="I415" s="5"/>
      <c r="J415" s="5"/>
    </row>
    <row r="416" spans="3:10" ht="12.75">
      <c r="C416" s="5"/>
      <c r="D416" s="5"/>
      <c r="E416" s="5"/>
      <c r="F416" s="5"/>
      <c r="G416" s="5"/>
      <c r="H416" s="5"/>
      <c r="I416" s="5"/>
      <c r="J416" s="5"/>
    </row>
    <row r="417" spans="3:10" ht="12.75">
      <c r="C417" s="5"/>
      <c r="D417" s="5"/>
      <c r="E417" s="5"/>
      <c r="F417" s="5"/>
      <c r="G417" s="5"/>
      <c r="H417" s="5"/>
      <c r="I417" s="5"/>
      <c r="J417" s="5"/>
    </row>
    <row r="418" spans="3:10" ht="12.75">
      <c r="C418" s="5"/>
      <c r="D418" s="5"/>
      <c r="E418" s="5"/>
      <c r="F418" s="5"/>
      <c r="G418" s="5"/>
      <c r="H418" s="5"/>
      <c r="I418" s="5"/>
      <c r="J418" s="5"/>
    </row>
  </sheetData>
  <sheetProtection password="DE2C" sheet="1" objects="1" scenarios="1" selectLockedCells="1"/>
  <mergeCells count="38">
    <mergeCell ref="H23:J24"/>
    <mergeCell ref="H43:J44"/>
    <mergeCell ref="H41:J42"/>
    <mergeCell ref="H39:J40"/>
    <mergeCell ref="H37:J38"/>
    <mergeCell ref="H35:J36"/>
    <mergeCell ref="H15:J16"/>
    <mergeCell ref="H17:J18"/>
    <mergeCell ref="H19:J20"/>
    <mergeCell ref="H21:J22"/>
    <mergeCell ref="D39:G40"/>
    <mergeCell ref="D41:G42"/>
    <mergeCell ref="D17:G18"/>
    <mergeCell ref="D19:G20"/>
    <mergeCell ref="D21:G22"/>
    <mergeCell ref="D23:G24"/>
    <mergeCell ref="D43:G44"/>
    <mergeCell ref="D12:G13"/>
    <mergeCell ref="D32:G33"/>
    <mergeCell ref="R5:R7"/>
    <mergeCell ref="M5:M7"/>
    <mergeCell ref="A5:L9"/>
    <mergeCell ref="H11:J11"/>
    <mergeCell ref="D15:G16"/>
    <mergeCell ref="D35:G36"/>
    <mergeCell ref="D37:G38"/>
    <mergeCell ref="S5:S7"/>
    <mergeCell ref="T5:T7"/>
    <mergeCell ref="U5:U7"/>
    <mergeCell ref="N5:N7"/>
    <mergeCell ref="O5:O7"/>
    <mergeCell ref="P5:P7"/>
    <mergeCell ref="Q5:Q7"/>
    <mergeCell ref="C3:E3"/>
    <mergeCell ref="C1:E1"/>
    <mergeCell ref="H1:J1"/>
    <mergeCell ref="C2:E2"/>
    <mergeCell ref="H2:J2"/>
  </mergeCells>
  <conditionalFormatting sqref="M8:U367">
    <cfRule type="expression" priority="1" dxfId="0" stopIfTrue="1">
      <formula>IF(ROW(M8)&gt;Last_Row,TRUE,FALSE)</formula>
    </cfRule>
    <cfRule type="expression" priority="2" dxfId="1" stopIfTrue="1">
      <formula>IF(ROW(M8)=Last_Row,TRUE,FALSE)</formula>
    </cfRule>
  </conditionalFormatting>
  <printOptions/>
  <pageMargins left="0.2362204724409449" right="0.15748031496062992" top="0.5511811023622047" bottom="0.59" header="0.15748031496062992" footer="0.16"/>
  <pageSetup horizontalDpi="600" verticalDpi="600" orientation="portrait" paperSize="9" r:id="rId2"/>
  <headerFooter alignWithMargins="0">
    <oddHeader>&amp;C&amp;"Arial,Bold"&amp;14DBF Loan Calculator&amp;R&amp;G</oddHeader>
    <oddFooter>&amp;C© DBF Associates 2011&amp;R&amp;P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2011-05-31T10:59:12Z</cp:lastPrinted>
  <dcterms:created xsi:type="dcterms:W3CDTF">2011-05-31T10:45:29Z</dcterms:created>
  <dcterms:modified xsi:type="dcterms:W3CDTF">2011-05-31T14:22:50Z</dcterms:modified>
  <cp:category/>
  <cp:version/>
  <cp:contentType/>
  <cp:contentStatus/>
</cp:coreProperties>
</file>